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ylvia\VÝSLEDKY - ARCHÍV\Výsledky 2017\Trial 2017\"/>
    </mc:Choice>
  </mc:AlternateContent>
  <bookViews>
    <workbookView xWindow="960" yWindow="1230" windowWidth="14160" windowHeight="6585"/>
  </bookViews>
  <sheets>
    <sheet name="A1" sheetId="1" r:id="rId1"/>
    <sheet name="B1" sheetId="2" r:id="rId2"/>
    <sheet name="C1" sheetId="4" r:id="rId3"/>
    <sheet name="V1" sheetId="5" r:id="rId4"/>
    <sheet name="Cc1" sheetId="8" r:id="rId5"/>
    <sheet name="Hobby" sheetId="10" r:id="rId6"/>
    <sheet name="Ž1 -8rokov" sheetId="6" r:id="rId7"/>
    <sheet name="Ž1 +8rokov" sheetId="9" r:id="rId8"/>
    <sheet name="Hárok1" sheetId="11" r:id="rId9"/>
  </sheets>
  <definedNames>
    <definedName name="_xlnm.Print_Area" localSheetId="0">'A1'!$A$1:$AC$46</definedName>
    <definedName name="_xlnm.Print_Area" localSheetId="1">'B1'!$A$1:$AC$23</definedName>
    <definedName name="_xlnm.Print_Area" localSheetId="2">'C1'!$A$1:$AC$43</definedName>
    <definedName name="_xlnm.Print_Area" localSheetId="5">Hobby!$A$1:$AC$35</definedName>
    <definedName name="_xlnm.Print_Area" localSheetId="3">'V1'!$A$1:$AC$23</definedName>
    <definedName name="_xlnm.Print_Area" localSheetId="7">'Ž1 +8rokov'!$A$1:$AC$35</definedName>
    <definedName name="_xlnm.Print_Area" localSheetId="6">'Ž1 -8rokov'!$A$1:$AC$23</definedName>
  </definedNames>
  <calcPr calcId="152511"/>
</workbook>
</file>

<file path=xl/calcChain.xml><?xml version="1.0" encoding="utf-8"?>
<calcChain xmlns="http://schemas.openxmlformats.org/spreadsheetml/2006/main">
  <c r="T140" i="4" l="1"/>
  <c r="AC139" i="4"/>
  <c r="T139" i="4"/>
  <c r="T138" i="4"/>
  <c r="AC140" i="4" s="1"/>
  <c r="AC137" i="4"/>
  <c r="AB137" i="4"/>
  <c r="AA137" i="4"/>
  <c r="Z137" i="4"/>
  <c r="Y137" i="4"/>
  <c r="X137" i="4"/>
  <c r="W137" i="4"/>
  <c r="T137" i="4"/>
  <c r="V137" i="4" s="1"/>
  <c r="T136" i="4"/>
  <c r="AC135" i="4"/>
  <c r="T135" i="4"/>
  <c r="T134" i="4"/>
  <c r="AC136" i="4" s="1"/>
  <c r="AC133" i="4"/>
  <c r="AB133" i="4"/>
  <c r="AA133" i="4"/>
  <c r="Z133" i="4"/>
  <c r="Y133" i="4"/>
  <c r="X133" i="4"/>
  <c r="W133" i="4"/>
  <c r="T133" i="4"/>
  <c r="V133" i="4" s="1"/>
  <c r="T132" i="4"/>
  <c r="AC131" i="4"/>
  <c r="T131" i="4"/>
  <c r="T130" i="4"/>
  <c r="AC132" i="4" s="1"/>
  <c r="AC129" i="4"/>
  <c r="AB129" i="4"/>
  <c r="AA129" i="4"/>
  <c r="Z129" i="4"/>
  <c r="Y129" i="4"/>
  <c r="X129" i="4"/>
  <c r="W129" i="4"/>
  <c r="T129" i="4"/>
  <c r="V129" i="4" s="1"/>
  <c r="T128" i="4"/>
  <c r="AC127" i="4"/>
  <c r="T127" i="4"/>
  <c r="T126" i="4"/>
  <c r="AC128" i="4" s="1"/>
  <c r="AC125" i="4"/>
  <c r="AB125" i="4"/>
  <c r="AA125" i="4"/>
  <c r="Z125" i="4"/>
  <c r="Y125" i="4"/>
  <c r="X125" i="4"/>
  <c r="W125" i="4"/>
  <c r="T125" i="4"/>
  <c r="V125" i="4" s="1"/>
  <c r="T124" i="4"/>
  <c r="AC123" i="4"/>
  <c r="T123" i="4"/>
  <c r="T122" i="4"/>
  <c r="AC124" i="4" s="1"/>
  <c r="AC121" i="4"/>
  <c r="AB121" i="4"/>
  <c r="AA121" i="4"/>
  <c r="Z121" i="4"/>
  <c r="Y121" i="4"/>
  <c r="X121" i="4"/>
  <c r="W121" i="4"/>
  <c r="T121" i="4"/>
  <c r="V121" i="4" s="1"/>
  <c r="T120" i="4"/>
  <c r="AC119" i="4"/>
  <c r="T119" i="4"/>
  <c r="T118" i="4"/>
  <c r="AC120" i="4" s="1"/>
  <c r="AC117" i="4"/>
  <c r="AB117" i="4"/>
  <c r="AA117" i="4"/>
  <c r="Z117" i="4"/>
  <c r="Y117" i="4"/>
  <c r="X117" i="4"/>
  <c r="W117" i="4"/>
  <c r="T117" i="4"/>
  <c r="V117" i="4" s="1"/>
  <c r="T116" i="4"/>
  <c r="AC115" i="4"/>
  <c r="T115" i="4"/>
  <c r="T114" i="4"/>
  <c r="AC116" i="4" s="1"/>
  <c r="AC113" i="4"/>
  <c r="AB113" i="4"/>
  <c r="AA113" i="4"/>
  <c r="Z113" i="4"/>
  <c r="Y113" i="4"/>
  <c r="X113" i="4"/>
  <c r="W113" i="4"/>
  <c r="T113" i="4"/>
  <c r="V113" i="4" s="1"/>
  <c r="T112" i="4"/>
  <c r="AC111" i="4"/>
  <c r="T111" i="4"/>
  <c r="T110" i="4"/>
  <c r="AC112" i="4" s="1"/>
  <c r="AC109" i="4"/>
  <c r="AB109" i="4"/>
  <c r="AA109" i="4"/>
  <c r="Z109" i="4"/>
  <c r="Y109" i="4"/>
  <c r="X109" i="4"/>
  <c r="W109" i="4"/>
  <c r="T109" i="4"/>
  <c r="V109" i="4" s="1"/>
  <c r="T108" i="4"/>
  <c r="AC107" i="4"/>
  <c r="T107" i="4"/>
  <c r="T106" i="4"/>
  <c r="AC108" i="4" s="1"/>
  <c r="AC105" i="4"/>
  <c r="AB105" i="4"/>
  <c r="AA105" i="4"/>
  <c r="Z105" i="4"/>
  <c r="Y105" i="4"/>
  <c r="X105" i="4"/>
  <c r="W105" i="4"/>
  <c r="T105" i="4"/>
  <c r="V105" i="4" s="1"/>
  <c r="T27" i="10"/>
  <c r="AC26" i="10"/>
  <c r="T26" i="10"/>
  <c r="T25" i="10"/>
  <c r="AC27" i="10" s="1"/>
  <c r="AC24" i="10"/>
  <c r="AB24" i="10"/>
  <c r="AA24" i="10"/>
  <c r="Z24" i="10"/>
  <c r="Y24" i="10"/>
  <c r="X24" i="10"/>
  <c r="W24" i="10"/>
  <c r="T24" i="10"/>
  <c r="V24" i="10" s="1"/>
  <c r="T15" i="10"/>
  <c r="AC14" i="10"/>
  <c r="T14" i="10"/>
  <c r="T13" i="10"/>
  <c r="AC15" i="10" s="1"/>
  <c r="AC12" i="10"/>
  <c r="AB12" i="10"/>
  <c r="AA12" i="10"/>
  <c r="Z12" i="10"/>
  <c r="Y12" i="10"/>
  <c r="X12" i="10"/>
  <c r="W12" i="10"/>
  <c r="T12" i="10"/>
  <c r="V12" i="10" s="1"/>
  <c r="T35" i="10"/>
  <c r="AC34" i="10"/>
  <c r="T34" i="10"/>
  <c r="T33" i="10"/>
  <c r="AC35" i="10" s="1"/>
  <c r="AC32" i="10"/>
  <c r="AB32" i="10"/>
  <c r="AA32" i="10"/>
  <c r="Z32" i="10"/>
  <c r="Y32" i="10"/>
  <c r="X32" i="10"/>
  <c r="W32" i="10"/>
  <c r="T32" i="10"/>
  <c r="V32" i="10" s="1"/>
  <c r="T31" i="10"/>
  <c r="AC30" i="10"/>
  <c r="T30" i="10"/>
  <c r="T29" i="10"/>
  <c r="AC31" i="10" s="1"/>
  <c r="AC28" i="10"/>
  <c r="AB28" i="10"/>
  <c r="AA28" i="10"/>
  <c r="Z28" i="10"/>
  <c r="Y28" i="10"/>
  <c r="X28" i="10"/>
  <c r="W28" i="10"/>
  <c r="T28" i="10"/>
  <c r="V28" i="10" s="1"/>
  <c r="T19" i="10"/>
  <c r="AC18" i="10"/>
  <c r="T18" i="10"/>
  <c r="T17" i="10"/>
  <c r="AC19" i="10" s="1"/>
  <c r="AC16" i="10"/>
  <c r="AB16" i="10"/>
  <c r="AA16" i="10"/>
  <c r="Z16" i="10"/>
  <c r="Y16" i="10"/>
  <c r="X16" i="10"/>
  <c r="W16" i="10"/>
  <c r="T16" i="10"/>
  <c r="V16" i="10" s="1"/>
  <c r="T23" i="10"/>
  <c r="AC22" i="10"/>
  <c r="T22" i="10"/>
  <c r="T21" i="10"/>
  <c r="AC23" i="10" s="1"/>
  <c r="AC20" i="10"/>
  <c r="AB20" i="10"/>
  <c r="AA20" i="10"/>
  <c r="Z20" i="10"/>
  <c r="Y20" i="10"/>
  <c r="X20" i="10"/>
  <c r="W20" i="10"/>
  <c r="T20" i="10"/>
  <c r="V20" i="10" s="1"/>
  <c r="T11" i="10"/>
  <c r="AC10" i="10"/>
  <c r="T10" i="10"/>
  <c r="T9" i="10"/>
  <c r="AC11" i="10" s="1"/>
  <c r="AC8" i="10"/>
  <c r="AB8" i="10"/>
  <c r="AA8" i="10"/>
  <c r="Z8" i="10"/>
  <c r="Y8" i="10"/>
  <c r="X8" i="10"/>
  <c r="W8" i="10"/>
  <c r="T8" i="10"/>
  <c r="V8" i="10" s="1"/>
  <c r="T15" i="8"/>
  <c r="AC14" i="8"/>
  <c r="T14" i="8"/>
  <c r="T13" i="8"/>
  <c r="AC15" i="8" s="1"/>
  <c r="AC12" i="8"/>
  <c r="AB12" i="8"/>
  <c r="AA12" i="8"/>
  <c r="Z12" i="8"/>
  <c r="Y12" i="8"/>
  <c r="X12" i="8"/>
  <c r="W12" i="8"/>
  <c r="T12" i="8"/>
  <c r="V12" i="8" s="1"/>
  <c r="T51" i="9"/>
  <c r="AC50" i="9"/>
  <c r="T50" i="9"/>
  <c r="T49" i="9"/>
  <c r="AC51" i="9" s="1"/>
  <c r="AC48" i="9"/>
  <c r="AB48" i="9"/>
  <c r="AA48" i="9"/>
  <c r="Z48" i="9"/>
  <c r="Y48" i="9"/>
  <c r="X48" i="9"/>
  <c r="W48" i="9"/>
  <c r="T48" i="9"/>
  <c r="V48" i="9" s="1"/>
  <c r="T47" i="9"/>
  <c r="AC46" i="9"/>
  <c r="T46" i="9"/>
  <c r="T45" i="9"/>
  <c r="AC47" i="9" s="1"/>
  <c r="AC44" i="9"/>
  <c r="AB44" i="9"/>
  <c r="AA44" i="9"/>
  <c r="Z44" i="9"/>
  <c r="Y44" i="9"/>
  <c r="X44" i="9"/>
  <c r="W44" i="9"/>
  <c r="T44" i="9"/>
  <c r="V44" i="9" s="1"/>
  <c r="T43" i="9"/>
  <c r="AC42" i="9"/>
  <c r="T42" i="9"/>
  <c r="T41" i="9"/>
  <c r="AC43" i="9" s="1"/>
  <c r="AC40" i="9"/>
  <c r="AB40" i="9"/>
  <c r="AA40" i="9"/>
  <c r="Z40" i="9"/>
  <c r="Y40" i="9"/>
  <c r="X40" i="9"/>
  <c r="W40" i="9"/>
  <c r="T40" i="9"/>
  <c r="V40" i="9" s="1"/>
  <c r="T23" i="9"/>
  <c r="AC22" i="9"/>
  <c r="T22" i="9"/>
  <c r="T21" i="9"/>
  <c r="AC23" i="9" s="1"/>
  <c r="AC20" i="9"/>
  <c r="AB20" i="9"/>
  <c r="AA20" i="9"/>
  <c r="Z20" i="9"/>
  <c r="Y20" i="9"/>
  <c r="X20" i="9"/>
  <c r="W20" i="9"/>
  <c r="T20" i="9"/>
  <c r="V20" i="9" s="1"/>
  <c r="T11" i="9"/>
  <c r="AC10" i="9"/>
  <c r="T10" i="9"/>
  <c r="T9" i="9"/>
  <c r="AC11" i="9" s="1"/>
  <c r="AC8" i="9"/>
  <c r="AB8" i="9"/>
  <c r="AA8" i="9"/>
  <c r="Z8" i="9"/>
  <c r="Y8" i="9"/>
  <c r="X8" i="9"/>
  <c r="W8" i="9"/>
  <c r="T8" i="9"/>
  <c r="V8" i="9" s="1"/>
  <c r="T31" i="9"/>
  <c r="AC30" i="9"/>
  <c r="T30" i="9"/>
  <c r="T29" i="9"/>
  <c r="AC31" i="9" s="1"/>
  <c r="AC28" i="9"/>
  <c r="AB28" i="9"/>
  <c r="AA28" i="9"/>
  <c r="Z28" i="9"/>
  <c r="Y28" i="9"/>
  <c r="X28" i="9"/>
  <c r="W28" i="9"/>
  <c r="T28" i="9"/>
  <c r="V28" i="9" s="1"/>
  <c r="T27" i="9"/>
  <c r="AC26" i="9"/>
  <c r="T26" i="9"/>
  <c r="T25" i="9"/>
  <c r="AC27" i="9" s="1"/>
  <c r="AC24" i="9"/>
  <c r="AB24" i="9"/>
  <c r="AA24" i="9"/>
  <c r="Z24" i="9"/>
  <c r="Y24" i="9"/>
  <c r="X24" i="9"/>
  <c r="W24" i="9"/>
  <c r="T24" i="9"/>
  <c r="V24" i="9" s="1"/>
  <c r="T19" i="9"/>
  <c r="AC18" i="9"/>
  <c r="T18" i="9"/>
  <c r="T17" i="9"/>
  <c r="AC19" i="9" s="1"/>
  <c r="AC16" i="9"/>
  <c r="AB16" i="9"/>
  <c r="AA16" i="9"/>
  <c r="Z16" i="9"/>
  <c r="Y16" i="9"/>
  <c r="X16" i="9"/>
  <c r="W16" i="9"/>
  <c r="T16" i="9"/>
  <c r="V16" i="9" s="1"/>
  <c r="T15" i="9"/>
  <c r="AC14" i="9"/>
  <c r="T14" i="9"/>
  <c r="T13" i="9"/>
  <c r="AC15" i="9" s="1"/>
  <c r="AC12" i="9"/>
  <c r="AB12" i="9"/>
  <c r="AA12" i="9"/>
  <c r="Z12" i="9"/>
  <c r="Y12" i="9"/>
  <c r="X12" i="9"/>
  <c r="W12" i="9"/>
  <c r="T12" i="9"/>
  <c r="V12" i="9" s="1"/>
  <c r="T35" i="9"/>
  <c r="AC34" i="9"/>
  <c r="T34" i="9"/>
  <c r="T33" i="9"/>
  <c r="AC35" i="9" s="1"/>
  <c r="AC32" i="9"/>
  <c r="AB32" i="9"/>
  <c r="AA32" i="9"/>
  <c r="Z32" i="9"/>
  <c r="Y32" i="9"/>
  <c r="X32" i="9"/>
  <c r="W32" i="9"/>
  <c r="T32" i="9"/>
  <c r="V32" i="9" s="1"/>
  <c r="T11" i="6"/>
  <c r="T10" i="6"/>
  <c r="AC11" i="6" s="1"/>
  <c r="T9" i="6"/>
  <c r="T8" i="6"/>
  <c r="V8" i="6" s="1"/>
  <c r="T11" i="1"/>
  <c r="AC10" i="1"/>
  <c r="T10" i="1"/>
  <c r="T9" i="1"/>
  <c r="AC11" i="1" s="1"/>
  <c r="AC8" i="1"/>
  <c r="AB8" i="1"/>
  <c r="AA8" i="1"/>
  <c r="Z8" i="1"/>
  <c r="Y8" i="1"/>
  <c r="X8" i="1"/>
  <c r="W8" i="1"/>
  <c r="T8" i="1"/>
  <c r="V8" i="1"/>
  <c r="W8" i="6"/>
  <c r="X8" i="6"/>
  <c r="Y8" i="6"/>
  <c r="Z8" i="6"/>
  <c r="AA8" i="6"/>
  <c r="AB8" i="6"/>
  <c r="AC8" i="6"/>
  <c r="AC10" i="6"/>
  <c r="T12" i="6"/>
  <c r="W12" i="6"/>
  <c r="X12" i="6"/>
  <c r="Y12" i="6"/>
  <c r="Z12" i="6"/>
  <c r="AA12" i="6"/>
  <c r="AB12" i="6"/>
  <c r="AC12" i="6"/>
  <c r="T13" i="6"/>
  <c r="T14" i="6"/>
  <c r="AC14" i="6"/>
  <c r="T15" i="6"/>
  <c r="AC15" i="6"/>
  <c r="T16" i="6"/>
  <c r="W16" i="6"/>
  <c r="X16" i="6"/>
  <c r="Y16" i="6"/>
  <c r="Z16" i="6"/>
  <c r="AA16" i="6"/>
  <c r="AB16" i="6"/>
  <c r="AC16" i="6"/>
  <c r="T17" i="6"/>
  <c r="T18" i="6"/>
  <c r="AC19" i="6" s="1"/>
  <c r="AC18" i="6"/>
  <c r="T19" i="6"/>
  <c r="T20" i="6"/>
  <c r="W20" i="6"/>
  <c r="X20" i="6"/>
  <c r="Y20" i="6"/>
  <c r="Z20" i="6"/>
  <c r="AA20" i="6"/>
  <c r="AB20" i="6"/>
  <c r="AC20" i="6"/>
  <c r="T21" i="6"/>
  <c r="T22" i="6"/>
  <c r="AC22" i="6"/>
  <c r="T23" i="6"/>
  <c r="AC23" i="6"/>
  <c r="T8" i="8"/>
  <c r="W8" i="8"/>
  <c r="X8" i="8"/>
  <c r="Y8" i="8"/>
  <c r="Z8" i="8"/>
  <c r="AA8" i="8"/>
  <c r="AB8" i="8"/>
  <c r="AC8" i="8"/>
  <c r="T9" i="8"/>
  <c r="T10" i="8"/>
  <c r="AC11" i="8" s="1"/>
  <c r="AC10" i="8"/>
  <c r="T11" i="8"/>
  <c r="T16" i="8"/>
  <c r="W16" i="8"/>
  <c r="X16" i="8"/>
  <c r="Y16" i="8"/>
  <c r="Z16" i="8"/>
  <c r="AA16" i="8"/>
  <c r="AB16" i="8"/>
  <c r="AC16" i="8"/>
  <c r="T17" i="8"/>
  <c r="T18" i="8"/>
  <c r="AC18" i="8"/>
  <c r="T19" i="8"/>
  <c r="AC19" i="8"/>
  <c r="T16" i="5"/>
  <c r="W16" i="5"/>
  <c r="X16" i="5"/>
  <c r="Y16" i="5"/>
  <c r="Z16" i="5"/>
  <c r="AA16" i="5"/>
  <c r="AB16" i="5"/>
  <c r="AC16" i="5"/>
  <c r="T17" i="5"/>
  <c r="T18" i="5"/>
  <c r="AC19" i="5" s="1"/>
  <c r="AC18" i="5"/>
  <c r="T19" i="5"/>
  <c r="T20" i="5"/>
  <c r="W20" i="5"/>
  <c r="X20" i="5"/>
  <c r="Y20" i="5"/>
  <c r="Z20" i="5"/>
  <c r="AA20" i="5"/>
  <c r="AB20" i="5"/>
  <c r="AC20" i="5"/>
  <c r="T21" i="5"/>
  <c r="T22" i="5"/>
  <c r="AC22" i="5"/>
  <c r="T23" i="5"/>
  <c r="AC23" i="5"/>
  <c r="T8" i="5"/>
  <c r="W8" i="5"/>
  <c r="X8" i="5"/>
  <c r="Y8" i="5"/>
  <c r="Z8" i="5"/>
  <c r="AA8" i="5"/>
  <c r="AB8" i="5"/>
  <c r="AC8" i="5"/>
  <c r="T9" i="5"/>
  <c r="T10" i="5"/>
  <c r="AC11" i="5" s="1"/>
  <c r="AC10" i="5"/>
  <c r="T11" i="5"/>
  <c r="T12" i="5"/>
  <c r="V12" i="5" s="1"/>
  <c r="W12" i="5"/>
  <c r="X12" i="5"/>
  <c r="Y12" i="5"/>
  <c r="Z12" i="5"/>
  <c r="AA12" i="5"/>
  <c r="AB12" i="5"/>
  <c r="AC12" i="5"/>
  <c r="T13" i="5"/>
  <c r="T14" i="5"/>
  <c r="AC14" i="5"/>
  <c r="T15" i="5"/>
  <c r="AC15" i="5"/>
  <c r="T20" i="4"/>
  <c r="W20" i="4"/>
  <c r="X20" i="4"/>
  <c r="Y20" i="4"/>
  <c r="Z20" i="4"/>
  <c r="AA20" i="4"/>
  <c r="AB20" i="4"/>
  <c r="AC20" i="4"/>
  <c r="T21" i="4"/>
  <c r="T22" i="4"/>
  <c r="AC23" i="4" s="1"/>
  <c r="AC22" i="4"/>
  <c r="T23" i="4"/>
  <c r="T24" i="4"/>
  <c r="V24" i="4" s="1"/>
  <c r="W24" i="4"/>
  <c r="X24" i="4"/>
  <c r="Y24" i="4"/>
  <c r="Z24" i="4"/>
  <c r="AA24" i="4"/>
  <c r="AB24" i="4"/>
  <c r="AC24" i="4"/>
  <c r="T25" i="4"/>
  <c r="T26" i="4"/>
  <c r="AC26" i="4"/>
  <c r="T27" i="4"/>
  <c r="AC27" i="4"/>
  <c r="T12" i="4"/>
  <c r="W12" i="4"/>
  <c r="X12" i="4"/>
  <c r="Y12" i="4"/>
  <c r="Z12" i="4"/>
  <c r="AA12" i="4"/>
  <c r="AB12" i="4"/>
  <c r="AC12" i="4"/>
  <c r="T13" i="4"/>
  <c r="T14" i="4"/>
  <c r="AC15" i="4" s="1"/>
  <c r="AC14" i="4"/>
  <c r="T15" i="4"/>
  <c r="T8" i="4"/>
  <c r="W8" i="4"/>
  <c r="X8" i="4"/>
  <c r="Y8" i="4"/>
  <c r="Z8" i="4"/>
  <c r="AA8" i="4"/>
  <c r="AB8" i="4"/>
  <c r="AC8" i="4"/>
  <c r="T9" i="4"/>
  <c r="T10" i="4"/>
  <c r="AC10" i="4"/>
  <c r="T11" i="4"/>
  <c r="AC11" i="4"/>
  <c r="T40" i="4"/>
  <c r="W40" i="4"/>
  <c r="X40" i="4"/>
  <c r="Y40" i="4"/>
  <c r="Z40" i="4"/>
  <c r="AA40" i="4"/>
  <c r="AB40" i="4"/>
  <c r="AC40" i="4"/>
  <c r="T41" i="4"/>
  <c r="T42" i="4"/>
  <c r="AC43" i="4" s="1"/>
  <c r="AC42" i="4"/>
  <c r="T43" i="4"/>
  <c r="T28" i="4"/>
  <c r="W28" i="4"/>
  <c r="X28" i="4"/>
  <c r="Y28" i="4"/>
  <c r="Z28" i="4"/>
  <c r="AA28" i="4"/>
  <c r="AB28" i="4"/>
  <c r="AC28" i="4"/>
  <c r="T29" i="4"/>
  <c r="T30" i="4"/>
  <c r="AC30" i="4"/>
  <c r="T31" i="4"/>
  <c r="AC31" i="4"/>
  <c r="T36" i="4"/>
  <c r="W36" i="4"/>
  <c r="X36" i="4"/>
  <c r="Y36" i="4"/>
  <c r="Z36" i="4"/>
  <c r="AA36" i="4"/>
  <c r="AB36" i="4"/>
  <c r="AC36" i="4"/>
  <c r="T37" i="4"/>
  <c r="T38" i="4"/>
  <c r="AC39" i="4" s="1"/>
  <c r="AC38" i="4"/>
  <c r="T39" i="4"/>
  <c r="T16" i="4"/>
  <c r="V16" i="4" s="1"/>
  <c r="W16" i="4"/>
  <c r="X16" i="4"/>
  <c r="Y16" i="4"/>
  <c r="Z16" i="4"/>
  <c r="AA16" i="4"/>
  <c r="AB16" i="4"/>
  <c r="AC16" i="4"/>
  <c r="T17" i="4"/>
  <c r="T18" i="4"/>
  <c r="AC18" i="4"/>
  <c r="T19" i="4"/>
  <c r="AC19" i="4"/>
  <c r="T32" i="4"/>
  <c r="W32" i="4"/>
  <c r="X32" i="4"/>
  <c r="Y32" i="4"/>
  <c r="Z32" i="4"/>
  <c r="AA32" i="4"/>
  <c r="AB32" i="4"/>
  <c r="AC32" i="4"/>
  <c r="T33" i="4"/>
  <c r="T34" i="4"/>
  <c r="AC35" i="4" s="1"/>
  <c r="AC34" i="4"/>
  <c r="T35" i="4"/>
  <c r="T12" i="2"/>
  <c r="W12" i="2"/>
  <c r="X12" i="2"/>
  <c r="Y12" i="2"/>
  <c r="Z12" i="2"/>
  <c r="AA12" i="2"/>
  <c r="AB12" i="2"/>
  <c r="AC12" i="2"/>
  <c r="T13" i="2"/>
  <c r="T14" i="2"/>
  <c r="AC14" i="2"/>
  <c r="T15" i="2"/>
  <c r="AC15" i="2"/>
  <c r="T20" i="2"/>
  <c r="W20" i="2"/>
  <c r="X20" i="2"/>
  <c r="Y20" i="2"/>
  <c r="Z20" i="2"/>
  <c r="AA20" i="2"/>
  <c r="AB20" i="2"/>
  <c r="AC20" i="2"/>
  <c r="T21" i="2"/>
  <c r="T22" i="2"/>
  <c r="AC23" i="2" s="1"/>
  <c r="AC22" i="2"/>
  <c r="T23" i="2"/>
  <c r="T24" i="2"/>
  <c r="V24" i="2" s="1"/>
  <c r="W24" i="2"/>
  <c r="X24" i="2"/>
  <c r="Y24" i="2"/>
  <c r="Z24" i="2"/>
  <c r="AA24" i="2"/>
  <c r="AB24" i="2"/>
  <c r="AC24" i="2"/>
  <c r="T25" i="2"/>
  <c r="T26" i="2"/>
  <c r="AC26" i="2"/>
  <c r="T27" i="2"/>
  <c r="AC27" i="2"/>
  <c r="T8" i="2"/>
  <c r="W8" i="2"/>
  <c r="X8" i="2"/>
  <c r="Y8" i="2"/>
  <c r="Z8" i="2"/>
  <c r="AA8" i="2"/>
  <c r="AB8" i="2"/>
  <c r="AC8" i="2"/>
  <c r="T9" i="2"/>
  <c r="T10" i="2"/>
  <c r="AC11" i="2" s="1"/>
  <c r="AC10" i="2"/>
  <c r="T11" i="2"/>
  <c r="T16" i="2"/>
  <c r="W16" i="2"/>
  <c r="X16" i="2"/>
  <c r="Y16" i="2"/>
  <c r="Z16" i="2"/>
  <c r="AA16" i="2"/>
  <c r="AB16" i="2"/>
  <c r="AC16" i="2"/>
  <c r="T17" i="2"/>
  <c r="T18" i="2"/>
  <c r="AC18" i="2"/>
  <c r="T19" i="2"/>
  <c r="AC19" i="2"/>
  <c r="V12" i="2"/>
  <c r="V20" i="2"/>
  <c r="V28" i="4"/>
  <c r="V16" i="5"/>
  <c r="V8" i="4"/>
  <c r="V16" i="2"/>
  <c r="V20" i="4"/>
  <c r="V40" i="4"/>
  <c r="V20" i="5"/>
  <c r="V36" i="4" l="1"/>
  <c r="V8" i="5"/>
  <c r="V12" i="4"/>
  <c r="V32" i="4"/>
  <c r="V8" i="2"/>
  <c r="V16" i="8"/>
  <c r="V8" i="8"/>
  <c r="V20" i="6"/>
  <c r="V16" i="6"/>
  <c r="V12" i="6"/>
</calcChain>
</file>

<file path=xl/sharedStrings.xml><?xml version="1.0" encoding="utf-8"?>
<sst xmlns="http://schemas.openxmlformats.org/spreadsheetml/2006/main" count="509" uniqueCount="105">
  <si>
    <t>Body</t>
  </si>
  <si>
    <t>R</t>
  </si>
  <si>
    <t>5*</t>
  </si>
  <si>
    <t>Celkový čas</t>
  </si>
  <si>
    <t>Team</t>
  </si>
  <si>
    <t>B</t>
  </si>
  <si>
    <t>C</t>
  </si>
  <si>
    <t>Ž</t>
  </si>
  <si>
    <t>za kolo</t>
  </si>
  <si>
    <t>Celkom</t>
  </si>
  <si>
    <t>Počty bodov</t>
  </si>
  <si>
    <t>VÝSLEDKOVÁ LISTINA</t>
  </si>
  <si>
    <t>Priemer bodov</t>
  </si>
  <si>
    <t>A</t>
  </si>
  <si>
    <t>V</t>
  </si>
  <si>
    <t>P.č.</t>
  </si>
  <si>
    <t>Št.č.</t>
  </si>
  <si>
    <t>Meno</t>
  </si>
  <si>
    <t xml:space="preserve">  </t>
  </si>
  <si>
    <t>Medzinárodné Majstrovstvá Slovenska</t>
  </si>
  <si>
    <t>Motocykel</t>
  </si>
  <si>
    <t>Krajina</t>
  </si>
  <si>
    <t>TRIAL NITRA</t>
  </si>
  <si>
    <t>Cc</t>
  </si>
  <si>
    <t>SK</t>
  </si>
  <si>
    <t>Kothay Vladimír</t>
  </si>
  <si>
    <t>Gurín</t>
  </si>
  <si>
    <t>Daniel</t>
  </si>
  <si>
    <t>Milan</t>
  </si>
  <si>
    <t>Ivan</t>
  </si>
  <si>
    <t>Tomáš</t>
  </si>
  <si>
    <t>Juraj</t>
  </si>
  <si>
    <t>Gura</t>
  </si>
  <si>
    <t>Róbert</t>
  </si>
  <si>
    <t>Peter</t>
  </si>
  <si>
    <t>Osúch</t>
  </si>
  <si>
    <t>Chalama</t>
  </si>
  <si>
    <t>Jakub</t>
  </si>
  <si>
    <t>Slivka</t>
  </si>
  <si>
    <t>Adam</t>
  </si>
  <si>
    <t>Kollár</t>
  </si>
  <si>
    <t>X</t>
  </si>
  <si>
    <t>TRIAL 2017</t>
  </si>
  <si>
    <t>Mikunda</t>
  </si>
  <si>
    <t>Prokop</t>
  </si>
  <si>
    <t>Albín</t>
  </si>
  <si>
    <t>Pilát</t>
  </si>
  <si>
    <t>Pásztor</t>
  </si>
  <si>
    <t>Simon</t>
  </si>
  <si>
    <t>Karel</t>
  </si>
  <si>
    <t>Bálintová</t>
  </si>
  <si>
    <t>Nina</t>
  </si>
  <si>
    <t>Udvardy</t>
  </si>
  <si>
    <t>Janko</t>
  </si>
  <si>
    <t>Kothay</t>
  </si>
  <si>
    <t>Vladko</t>
  </si>
  <si>
    <t>Ofúkaný</t>
  </si>
  <si>
    <t>Podhradský</t>
  </si>
  <si>
    <t>Jakubko</t>
  </si>
  <si>
    <t>Szabó</t>
  </si>
  <si>
    <t>1.</t>
  </si>
  <si>
    <t>2.</t>
  </si>
  <si>
    <t>3.</t>
  </si>
  <si>
    <t>4.</t>
  </si>
  <si>
    <t>5.</t>
  </si>
  <si>
    <t>6.</t>
  </si>
  <si>
    <t>7.</t>
  </si>
  <si>
    <t>Miháliček</t>
  </si>
  <si>
    <t>Navrátil</t>
  </si>
  <si>
    <t>Lukáš</t>
  </si>
  <si>
    <t>SR</t>
  </si>
  <si>
    <t>Mitosz</t>
  </si>
  <si>
    <t>Zyznowski</t>
  </si>
  <si>
    <t>Kuzak</t>
  </si>
  <si>
    <t>Tomasz</t>
  </si>
  <si>
    <t>Dedina</t>
  </si>
  <si>
    <t>PL</t>
  </si>
  <si>
    <t>ČR</t>
  </si>
  <si>
    <t>Sýkora</t>
  </si>
  <si>
    <t>Buchtík</t>
  </si>
  <si>
    <t>Vlastimil</t>
  </si>
  <si>
    <t>Ondruš</t>
  </si>
  <si>
    <t>Branislav</t>
  </si>
  <si>
    <t>Ošlejšek</t>
  </si>
  <si>
    <t>CL</t>
  </si>
  <si>
    <t>Ľuboš</t>
  </si>
  <si>
    <t>Sordyl</t>
  </si>
  <si>
    <t>Šimon</t>
  </si>
  <si>
    <t>Martyna</t>
  </si>
  <si>
    <t>Krzysztof</t>
  </si>
  <si>
    <t>Marcina</t>
  </si>
  <si>
    <t>H</t>
  </si>
  <si>
    <t>Martin</t>
  </si>
  <si>
    <t>Pogády</t>
  </si>
  <si>
    <t>Gurínová</t>
  </si>
  <si>
    <t>Lucia</t>
  </si>
  <si>
    <t>Lehotský</t>
  </si>
  <si>
    <t>Jozef</t>
  </si>
  <si>
    <t>Sk</t>
  </si>
  <si>
    <t>8.</t>
  </si>
  <si>
    <t>9.</t>
  </si>
  <si>
    <t>Tadeus</t>
  </si>
  <si>
    <t xml:space="preserve">  - 8 rokov</t>
  </si>
  <si>
    <t xml:space="preserve"> + 8 rokov</t>
  </si>
  <si>
    <t>Samuel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</si>
</sst>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"/>
  </numFmts>
  <fonts count="21" x14ac:knownFonts="1">
    <font>
      <sz val="10"/>
      <name val="Arial CE"/>
    </font>
    <font>
      <sz val="10"/>
      <name val="Arial CE"/>
      <family val="2"/>
      <charset val="238"/>
    </font>
    <font>
      <b/>
      <sz val="36"/>
      <color indexed="9"/>
      <name val="Times New Roman CE"/>
      <family val="1"/>
      <charset val="238"/>
    </font>
    <font>
      <b/>
      <sz val="24"/>
      <color indexed="9"/>
      <name val="Times New Roman CE"/>
      <family val="1"/>
      <charset val="238"/>
    </font>
    <font>
      <sz val="10"/>
      <name val="Times New Roman CE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20"/>
      <name val="Arial Black"/>
      <family val="2"/>
    </font>
    <font>
      <b/>
      <sz val="22"/>
      <name val="Arial Black"/>
      <family val="2"/>
    </font>
    <font>
      <b/>
      <sz val="20"/>
      <name val="Arial"/>
      <family val="2"/>
      <charset val="238"/>
    </font>
    <font>
      <sz val="14"/>
      <name val="Arial CE"/>
      <family val="2"/>
      <charset val="238"/>
    </font>
    <font>
      <b/>
      <sz val="30"/>
      <name val="Arial CE"/>
      <family val="2"/>
      <charset val="238"/>
    </font>
    <font>
      <b/>
      <sz val="40"/>
      <name val="Arial CE"/>
      <charset val="238"/>
    </font>
    <font>
      <b/>
      <sz val="14"/>
      <name val="Arial"/>
      <family val="2"/>
    </font>
    <font>
      <b/>
      <sz val="40"/>
      <name val="Arial CE"/>
      <family val="2"/>
      <charset val="238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7">
    <xf numFmtId="0" fontId="0" fillId="0" borderId="0" xfId="0"/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Continuous"/>
    </xf>
    <xf numFmtId="0" fontId="2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2" xfId="1" applyFont="1" applyFill="1" applyBorder="1" applyAlignment="1">
      <alignment horizontal="center"/>
    </xf>
    <xf numFmtId="0" fontId="5" fillId="0" borderId="6" xfId="1" applyFont="1" applyBorder="1"/>
    <xf numFmtId="0" fontId="1" fillId="0" borderId="0" xfId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6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7" xfId="1" applyFont="1" applyBorder="1"/>
    <xf numFmtId="0" fontId="7" fillId="0" borderId="3" xfId="1" applyFont="1" applyBorder="1"/>
    <xf numFmtId="0" fontId="8" fillId="0" borderId="3" xfId="1" applyFont="1" applyBorder="1"/>
    <xf numFmtId="0" fontId="8" fillId="0" borderId="3" xfId="1" applyFont="1" applyBorder="1" applyAlignment="1">
      <alignment horizontal="right"/>
    </xf>
    <xf numFmtId="0" fontId="7" fillId="0" borderId="3" xfId="1" applyFont="1" applyBorder="1" applyAlignment="1">
      <alignment horizontal="right"/>
    </xf>
    <xf numFmtId="0" fontId="1" fillId="0" borderId="3" xfId="1" applyFont="1" applyBorder="1"/>
    <xf numFmtId="164" fontId="8" fillId="0" borderId="3" xfId="0" applyNumberFormat="1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Continuous"/>
    </xf>
    <xf numFmtId="0" fontId="8" fillId="0" borderId="0" xfId="0" applyNumberFormat="1" applyFont="1" applyBorder="1" applyAlignment="1">
      <alignment horizontal="centerContinuous"/>
    </xf>
    <xf numFmtId="0" fontId="9" fillId="0" borderId="0" xfId="0" applyNumberFormat="1" applyFont="1" applyBorder="1" applyAlignment="1">
      <alignment horizontal="centerContinuous"/>
    </xf>
    <xf numFmtId="0" fontId="9" fillId="0" borderId="4" xfId="0" applyNumberFormat="1" applyFont="1" applyBorder="1" applyAlignment="1">
      <alignment horizontal="centerContinuous"/>
    </xf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12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0" fontId="11" fillId="0" borderId="14" xfId="0" applyNumberFormat="1" applyFont="1" applyBorder="1" applyAlignment="1"/>
    <xf numFmtId="0" fontId="8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6" fontId="10" fillId="0" borderId="15" xfId="0" applyNumberFormat="1" applyFont="1" applyBorder="1" applyAlignment="1" applyProtection="1">
      <alignment horizontal="right"/>
    </xf>
    <xf numFmtId="0" fontId="11" fillId="0" borderId="16" xfId="0" applyNumberFormat="1" applyFont="1" applyBorder="1" applyAlignment="1"/>
    <xf numFmtId="0" fontId="8" fillId="0" borderId="17" xfId="0" applyNumberFormat="1" applyFont="1" applyBorder="1" applyAlignment="1">
      <alignment horizontal="center"/>
    </xf>
    <xf numFmtId="0" fontId="10" fillId="0" borderId="17" xfId="0" applyNumberFormat="1" applyFont="1" applyBorder="1"/>
    <xf numFmtId="0" fontId="10" fillId="0" borderId="17" xfId="0" applyNumberFormat="1" applyFont="1" applyBorder="1" applyAlignment="1">
      <alignment horizontal="center"/>
    </xf>
    <xf numFmtId="0" fontId="10" fillId="0" borderId="17" xfId="0" applyNumberFormat="1" applyFont="1" applyBorder="1" applyAlignment="1">
      <alignment horizontal="right"/>
    </xf>
    <xf numFmtId="0" fontId="10" fillId="0" borderId="18" xfId="0" applyNumberFormat="1" applyFont="1" applyBorder="1" applyAlignment="1">
      <alignment horizontal="right"/>
    </xf>
    <xf numFmtId="0" fontId="8" fillId="3" borderId="19" xfId="0" applyNumberFormat="1" applyFont="1" applyFill="1" applyBorder="1" applyAlignment="1">
      <alignment horizontal="center"/>
    </xf>
    <xf numFmtId="0" fontId="8" fillId="3" borderId="20" xfId="0" applyNumberFormat="1" applyFont="1" applyFill="1" applyBorder="1" applyAlignment="1">
      <alignment horizontal="center"/>
    </xf>
    <xf numFmtId="0" fontId="8" fillId="3" borderId="21" xfId="0" applyNumberFormat="1" applyFont="1" applyFill="1" applyBorder="1" applyAlignment="1">
      <alignment horizontal="center"/>
    </xf>
    <xf numFmtId="0" fontId="9" fillId="0" borderId="10" xfId="0" applyNumberFormat="1" applyFont="1" applyBorder="1" applyAlignment="1" applyProtection="1">
      <alignment horizontal="center"/>
      <protection locked="0"/>
    </xf>
    <xf numFmtId="0" fontId="8" fillId="0" borderId="10" xfId="0" applyNumberFormat="1" applyFont="1" applyBorder="1" applyAlignment="1" applyProtection="1">
      <alignment horizontal="center"/>
    </xf>
    <xf numFmtId="0" fontId="8" fillId="0" borderId="22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/>
    </xf>
    <xf numFmtId="0" fontId="8" fillId="0" borderId="24" xfId="0" applyNumberFormat="1" applyFont="1" applyBorder="1" applyAlignment="1">
      <alignment horizontal="center"/>
    </xf>
    <xf numFmtId="0" fontId="8" fillId="0" borderId="25" xfId="0" applyNumberFormat="1" applyFont="1" applyBorder="1" applyAlignment="1">
      <alignment horizontal="center"/>
    </xf>
    <xf numFmtId="0" fontId="9" fillId="0" borderId="26" xfId="0" applyNumberFormat="1" applyFont="1" applyBorder="1" applyAlignment="1" applyProtection="1">
      <alignment horizontal="center"/>
      <protection locked="0"/>
    </xf>
    <xf numFmtId="0" fontId="8" fillId="0" borderId="26" xfId="0" applyNumberFormat="1" applyFont="1" applyBorder="1" applyAlignment="1" applyProtection="1">
      <alignment horizontal="center"/>
    </xf>
    <xf numFmtId="0" fontId="8" fillId="0" borderId="27" xfId="0" applyNumberFormat="1" applyFont="1" applyBorder="1" applyAlignment="1">
      <alignment horizontal="center"/>
    </xf>
    <xf numFmtId="0" fontId="9" fillId="0" borderId="0" xfId="0" applyNumberFormat="1" applyFont="1" applyBorder="1" applyAlignment="1" applyProtection="1">
      <alignment horizontal="center"/>
      <protection locked="0"/>
    </xf>
    <xf numFmtId="0" fontId="10" fillId="0" borderId="14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left"/>
    </xf>
    <xf numFmtId="49" fontId="7" fillId="0" borderId="7" xfId="0" applyNumberFormat="1" applyFont="1" applyFill="1" applyBorder="1" applyAlignment="1">
      <alignment horizontal="left"/>
    </xf>
    <xf numFmtId="0" fontId="8" fillId="0" borderId="14" xfId="0" applyFont="1" applyBorder="1"/>
    <xf numFmtId="0" fontId="8" fillId="0" borderId="1" xfId="0" applyFont="1" applyBorder="1"/>
    <xf numFmtId="0" fontId="8" fillId="0" borderId="2" xfId="0" applyFont="1" applyBorder="1"/>
    <xf numFmtId="0" fontId="9" fillId="0" borderId="23" xfId="0" applyNumberFormat="1" applyFont="1" applyBorder="1" applyAlignment="1" applyProtection="1">
      <alignment horizontal="center"/>
      <protection locked="0"/>
    </xf>
    <xf numFmtId="0" fontId="9" fillId="0" borderId="28" xfId="0" applyNumberFormat="1" applyFont="1" applyBorder="1" applyAlignment="1" applyProtection="1">
      <alignment horizontal="center"/>
      <protection locked="0"/>
    </xf>
    <xf numFmtId="0" fontId="8" fillId="0" borderId="28" xfId="0" applyNumberFormat="1" applyFont="1" applyBorder="1" applyAlignment="1" applyProtection="1">
      <alignment horizontal="center"/>
    </xf>
    <xf numFmtId="0" fontId="9" fillId="0" borderId="29" xfId="0" applyNumberFormat="1" applyFont="1" applyBorder="1" applyAlignment="1" applyProtection="1">
      <alignment horizontal="center"/>
      <protection locked="0"/>
    </xf>
    <xf numFmtId="0" fontId="9" fillId="0" borderId="30" xfId="0" applyNumberFormat="1" applyFont="1" applyBorder="1" applyAlignment="1" applyProtection="1">
      <alignment horizontal="center"/>
      <protection locked="0"/>
    </xf>
    <xf numFmtId="0" fontId="9" fillId="0" borderId="31" xfId="0" applyNumberFormat="1" applyFont="1" applyBorder="1" applyAlignment="1" applyProtection="1">
      <alignment horizontal="center"/>
      <protection locked="0"/>
    </xf>
    <xf numFmtId="0" fontId="8" fillId="0" borderId="31" xfId="0" applyNumberFormat="1" applyFont="1" applyBorder="1" applyAlignment="1" applyProtection="1">
      <alignment horizontal="center"/>
    </xf>
    <xf numFmtId="21" fontId="8" fillId="0" borderId="32" xfId="0" applyNumberFormat="1" applyFont="1" applyBorder="1" applyAlignment="1">
      <alignment horizontal="center"/>
    </xf>
    <xf numFmtId="21" fontId="8" fillId="0" borderId="33" xfId="0" applyNumberFormat="1" applyFont="1" applyBorder="1" applyAlignment="1">
      <alignment horizontal="center"/>
    </xf>
    <xf numFmtId="0" fontId="9" fillId="0" borderId="3" xfId="0" applyNumberFormat="1" applyFont="1" applyBorder="1" applyAlignment="1" applyProtection="1">
      <alignment horizontal="center"/>
      <protection locked="0"/>
    </xf>
    <xf numFmtId="0" fontId="9" fillId="0" borderId="11" xfId="0" applyNumberFormat="1" applyFont="1" applyBorder="1" applyAlignment="1" applyProtection="1">
      <alignment horizontal="center"/>
      <protection locked="0"/>
    </xf>
    <xf numFmtId="0" fontId="8" fillId="0" borderId="11" xfId="0" applyNumberFormat="1" applyFont="1" applyBorder="1" applyAlignment="1" applyProtection="1">
      <alignment horizontal="center"/>
    </xf>
    <xf numFmtId="21" fontId="8" fillId="0" borderId="3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9" fillId="4" borderId="9" xfId="0" applyFont="1" applyFill="1" applyBorder="1"/>
    <xf numFmtId="0" fontId="10" fillId="4" borderId="14" xfId="0" applyFont="1" applyFill="1" applyBorder="1" applyAlignment="1">
      <alignment horizontal="right"/>
    </xf>
    <xf numFmtId="0" fontId="10" fillId="4" borderId="6" xfId="0" applyFont="1" applyFill="1" applyBorder="1" applyAlignment="1">
      <alignment horizontal="right"/>
    </xf>
    <xf numFmtId="49" fontId="7" fillId="4" borderId="6" xfId="0" applyNumberFormat="1" applyFont="1" applyFill="1" applyBorder="1" applyAlignment="1">
      <alignment horizontal="left"/>
    </xf>
    <xf numFmtId="49" fontId="7" fillId="4" borderId="7" xfId="0" applyNumberFormat="1" applyFont="1" applyFill="1" applyBorder="1" applyAlignment="1">
      <alignment horizontal="left"/>
    </xf>
    <xf numFmtId="0" fontId="9" fillId="5" borderId="9" xfId="0" applyFont="1" applyFill="1" applyBorder="1"/>
    <xf numFmtId="0" fontId="10" fillId="5" borderId="14" xfId="0" applyFont="1" applyFill="1" applyBorder="1" applyAlignment="1">
      <alignment horizontal="right"/>
    </xf>
    <xf numFmtId="0" fontId="10" fillId="5" borderId="6" xfId="0" applyFont="1" applyFill="1" applyBorder="1" applyAlignment="1">
      <alignment horizontal="right"/>
    </xf>
    <xf numFmtId="49" fontId="7" fillId="5" borderId="6" xfId="0" applyNumberFormat="1" applyFont="1" applyFill="1" applyBorder="1" applyAlignment="1">
      <alignment horizontal="left"/>
    </xf>
    <xf numFmtId="49" fontId="7" fillId="5" borderId="7" xfId="0" applyNumberFormat="1" applyFont="1" applyFill="1" applyBorder="1" applyAlignment="1">
      <alignment horizontal="left"/>
    </xf>
    <xf numFmtId="0" fontId="8" fillId="0" borderId="35" xfId="0" applyFont="1" applyFill="1" applyBorder="1"/>
    <xf numFmtId="0" fontId="8" fillId="0" borderId="1" xfId="0" applyFont="1" applyFill="1" applyBorder="1"/>
    <xf numFmtId="0" fontId="8" fillId="0" borderId="2" xfId="0" applyFont="1" applyFill="1" applyBorder="1" applyAlignment="1">
      <alignment horizontal="right"/>
    </xf>
    <xf numFmtId="0" fontId="8" fillId="0" borderId="10" xfId="0" applyFont="1" applyFill="1" applyBorder="1"/>
    <xf numFmtId="0" fontId="8" fillId="0" borderId="0" xfId="0" applyFont="1" applyFill="1" applyBorder="1"/>
    <xf numFmtId="0" fontId="8" fillId="0" borderId="5" xfId="0" applyFont="1" applyFill="1" applyBorder="1" applyAlignment="1">
      <alignment horizontal="right"/>
    </xf>
    <xf numFmtId="0" fontId="8" fillId="0" borderId="11" xfId="0" applyFont="1" applyFill="1" applyBorder="1"/>
    <xf numFmtId="0" fontId="8" fillId="0" borderId="3" xfId="0" applyFont="1" applyFill="1" applyBorder="1"/>
    <xf numFmtId="0" fontId="8" fillId="0" borderId="8" xfId="0" applyFont="1" applyFill="1" applyBorder="1" applyAlignment="1">
      <alignment horizontal="right"/>
    </xf>
    <xf numFmtId="0" fontId="8" fillId="0" borderId="7" xfId="0" applyFont="1" applyBorder="1"/>
    <xf numFmtId="0" fontId="8" fillId="0" borderId="3" xfId="0" applyFont="1" applyBorder="1"/>
    <xf numFmtId="0" fontId="8" fillId="0" borderId="8" xfId="0" applyFont="1" applyBorder="1"/>
    <xf numFmtId="0" fontId="8" fillId="4" borderId="9" xfId="0" applyFont="1" applyFill="1" applyBorder="1"/>
    <xf numFmtId="0" fontId="8" fillId="5" borderId="9" xfId="0" applyFont="1" applyFill="1" applyBorder="1"/>
    <xf numFmtId="0" fontId="8" fillId="3" borderId="36" xfId="0" applyNumberFormat="1" applyFont="1" applyFill="1" applyBorder="1" applyAlignment="1">
      <alignment horizontal="center"/>
    </xf>
    <xf numFmtId="0" fontId="8" fillId="0" borderId="37" xfId="0" applyNumberFormat="1" applyFont="1" applyBorder="1" applyAlignment="1">
      <alignment horizontal="center"/>
    </xf>
    <xf numFmtId="46" fontId="10" fillId="0" borderId="2" xfId="0" applyNumberFormat="1" applyFont="1" applyBorder="1" applyAlignment="1" applyProtection="1">
      <alignment horizontal="right"/>
    </xf>
    <xf numFmtId="0" fontId="10" fillId="0" borderId="38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35" xfId="0" applyFont="1" applyBorder="1" applyAlignment="1">
      <alignment horizontal="center"/>
    </xf>
    <xf numFmtId="164" fontId="8" fillId="0" borderId="35" xfId="0" applyNumberFormat="1" applyFont="1" applyBorder="1" applyAlignment="1">
      <alignment horizontal="center"/>
    </xf>
    <xf numFmtId="0" fontId="8" fillId="0" borderId="35" xfId="0" applyNumberFormat="1" applyFont="1" applyBorder="1" applyAlignment="1">
      <alignment horizontal="centerContinuous"/>
    </xf>
    <xf numFmtId="0" fontId="8" fillId="0" borderId="1" xfId="0" applyNumberFormat="1" applyFont="1" applyBorder="1" applyAlignment="1">
      <alignment horizontal="centerContinuous"/>
    </xf>
    <xf numFmtId="0" fontId="9" fillId="0" borderId="1" xfId="0" applyNumberFormat="1" applyFont="1" applyBorder="1" applyAlignment="1">
      <alignment horizontal="centerContinuous"/>
    </xf>
    <xf numFmtId="0" fontId="9" fillId="0" borderId="2" xfId="0" applyNumberFormat="1" applyFont="1" applyBorder="1" applyAlignment="1">
      <alignment horizontal="centerContinuous"/>
    </xf>
    <xf numFmtId="0" fontId="9" fillId="0" borderId="8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20" fontId="18" fillId="0" borderId="29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0" fontId="9" fillId="0" borderId="5" xfId="0" applyNumberFormat="1" applyFont="1" applyBorder="1" applyAlignment="1">
      <alignment horizontal="centerContinuous"/>
    </xf>
    <xf numFmtId="0" fontId="9" fillId="0" borderId="44" xfId="0" applyNumberFormat="1" applyFont="1" applyBorder="1" applyAlignment="1" applyProtection="1">
      <alignment horizontal="center"/>
      <protection locked="0"/>
    </xf>
    <xf numFmtId="0" fontId="9" fillId="0" borderId="46" xfId="0" applyNumberFormat="1" applyFont="1" applyBorder="1" applyAlignment="1" applyProtection="1">
      <alignment horizontal="center"/>
      <protection locked="0"/>
    </xf>
    <xf numFmtId="0" fontId="9" fillId="0" borderId="20" xfId="0" applyNumberFormat="1" applyFont="1" applyBorder="1" applyAlignment="1" applyProtection="1">
      <alignment horizontal="center"/>
      <protection locked="0"/>
    </xf>
    <xf numFmtId="0" fontId="9" fillId="0" borderId="47" xfId="0" applyNumberFormat="1" applyFont="1" applyBorder="1" applyAlignment="1" applyProtection="1">
      <alignment horizontal="center"/>
      <protection locked="0"/>
    </xf>
    <xf numFmtId="0" fontId="9" fillId="0" borderId="48" xfId="0" applyNumberFormat="1" applyFont="1" applyBorder="1" applyAlignment="1" applyProtection="1">
      <alignment horizontal="center"/>
      <protection locked="0"/>
    </xf>
    <xf numFmtId="0" fontId="9" fillId="0" borderId="49" xfId="0" applyNumberFormat="1" applyFont="1" applyBorder="1" applyAlignment="1" applyProtection="1">
      <alignment horizontal="center"/>
      <protection locked="0"/>
    </xf>
    <xf numFmtId="0" fontId="7" fillId="0" borderId="10" xfId="0" applyFont="1" applyFill="1" applyBorder="1"/>
    <xf numFmtId="0" fontId="7" fillId="0" borderId="0" xfId="0" applyFont="1" applyFill="1" applyBorder="1"/>
    <xf numFmtId="0" fontId="7" fillId="0" borderId="5" xfId="0" applyFont="1" applyFill="1" applyBorder="1" applyAlignment="1">
      <alignment horizontal="right"/>
    </xf>
    <xf numFmtId="0" fontId="7" fillId="0" borderId="11" xfId="0" applyFont="1" applyFill="1" applyBorder="1"/>
    <xf numFmtId="0" fontId="7" fillId="0" borderId="3" xfId="0" applyFont="1" applyFill="1" applyBorder="1"/>
    <xf numFmtId="0" fontId="7" fillId="0" borderId="8" xfId="0" applyFont="1" applyFill="1" applyBorder="1" applyAlignment="1">
      <alignment horizontal="right"/>
    </xf>
    <xf numFmtId="0" fontId="7" fillId="0" borderId="35" xfId="0" applyFont="1" applyFill="1" applyBorder="1"/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9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3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6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20" fontId="18" fillId="0" borderId="19" xfId="0" applyNumberFormat="1" applyFont="1" applyBorder="1" applyAlignment="1">
      <alignment horizontal="center"/>
    </xf>
    <xf numFmtId="0" fontId="8" fillId="0" borderId="53" xfId="0" applyNumberFormat="1" applyFont="1" applyBorder="1" applyAlignment="1">
      <alignment horizontal="center"/>
    </xf>
    <xf numFmtId="0" fontId="8" fillId="0" borderId="45" xfId="0" applyNumberFormat="1" applyFont="1" applyBorder="1" applyAlignment="1">
      <alignment horizontal="center"/>
    </xf>
    <xf numFmtId="20" fontId="18" fillId="0" borderId="53" xfId="0" applyNumberFormat="1" applyFont="1" applyBorder="1" applyAlignment="1">
      <alignment horizontal="center"/>
    </xf>
    <xf numFmtId="20" fontId="18" fillId="0" borderId="52" xfId="0" applyNumberFormat="1" applyFont="1" applyBorder="1" applyAlignment="1">
      <alignment horizontal="center"/>
    </xf>
    <xf numFmtId="0" fontId="11" fillId="0" borderId="35" xfId="0" applyFont="1" applyFill="1" applyBorder="1"/>
    <xf numFmtId="0" fontId="11" fillId="0" borderId="1" xfId="0" applyFont="1" applyFill="1" applyBorder="1"/>
    <xf numFmtId="0" fontId="11" fillId="0" borderId="2" xfId="0" applyFont="1" applyFill="1" applyBorder="1" applyAlignment="1">
      <alignment horizontal="right"/>
    </xf>
    <xf numFmtId="0" fontId="11" fillId="0" borderId="10" xfId="0" applyFont="1" applyFill="1" applyBorder="1"/>
    <xf numFmtId="0" fontId="11" fillId="0" borderId="0" xfId="0" applyFont="1" applyFill="1" applyBorder="1"/>
    <xf numFmtId="0" fontId="11" fillId="0" borderId="5" xfId="0" applyFont="1" applyFill="1" applyBorder="1"/>
    <xf numFmtId="0" fontId="11" fillId="0" borderId="1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1" fillId="0" borderId="3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0" fillId="0" borderId="35" xfId="0" applyFont="1" applyFill="1" applyBorder="1"/>
    <xf numFmtId="0" fontId="10" fillId="0" borderId="1" xfId="0" applyFont="1" applyFill="1" applyBorder="1"/>
    <xf numFmtId="0" fontId="10" fillId="0" borderId="2" xfId="0" applyFont="1" applyFill="1" applyBorder="1" applyAlignment="1">
      <alignment horizontal="right"/>
    </xf>
    <xf numFmtId="0" fontId="10" fillId="0" borderId="10" xfId="0" applyFont="1" applyFill="1" applyBorder="1"/>
    <xf numFmtId="0" fontId="10" fillId="0" borderId="0" xfId="0" applyFont="1" applyFill="1" applyBorder="1"/>
    <xf numFmtId="0" fontId="10" fillId="0" borderId="5" xfId="0" applyFont="1" applyFill="1" applyBorder="1"/>
    <xf numFmtId="0" fontId="10" fillId="0" borderId="1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3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8" fillId="7" borderId="9" xfId="0" applyFont="1" applyFill="1" applyBorder="1"/>
    <xf numFmtId="0" fontId="9" fillId="7" borderId="9" xfId="0" applyFont="1" applyFill="1" applyBorder="1"/>
    <xf numFmtId="0" fontId="8" fillId="6" borderId="9" xfId="0" applyFont="1" applyFill="1" applyBorder="1"/>
    <xf numFmtId="0" fontId="9" fillId="6" borderId="9" xfId="0" applyFont="1" applyFill="1" applyBorder="1"/>
    <xf numFmtId="0" fontId="8" fillId="0" borderId="9" xfId="0" applyFont="1" applyFill="1" applyBorder="1"/>
    <xf numFmtId="0" fontId="9" fillId="0" borderId="9" xfId="0" applyFont="1" applyFill="1" applyBorder="1"/>
    <xf numFmtId="0" fontId="0" fillId="0" borderId="0" xfId="0" applyFill="1"/>
    <xf numFmtId="0" fontId="8" fillId="9" borderId="9" xfId="0" applyFont="1" applyFill="1" applyBorder="1"/>
    <xf numFmtId="0" fontId="9" fillId="9" borderId="9" xfId="0" applyFont="1" applyFill="1" applyBorder="1"/>
    <xf numFmtId="0" fontId="10" fillId="9" borderId="14" xfId="0" applyFont="1" applyFill="1" applyBorder="1" applyAlignment="1">
      <alignment horizontal="right"/>
    </xf>
    <xf numFmtId="0" fontId="20" fillId="0" borderId="43" xfId="0" applyFont="1" applyBorder="1" applyAlignment="1">
      <alignment horizontal="center"/>
    </xf>
    <xf numFmtId="0" fontId="20" fillId="0" borderId="43" xfId="0" applyFont="1" applyBorder="1"/>
    <xf numFmtId="0" fontId="8" fillId="9" borderId="6" xfId="0" applyFont="1" applyFill="1" applyBorder="1"/>
    <xf numFmtId="0" fontId="9" fillId="9" borderId="6" xfId="0" applyFont="1" applyFill="1" applyBorder="1"/>
    <xf numFmtId="0" fontId="7" fillId="9" borderId="3" xfId="1" applyFont="1" applyFill="1" applyBorder="1"/>
    <xf numFmtId="0" fontId="1" fillId="9" borderId="7" xfId="1" applyFont="1" applyFill="1" applyBorder="1"/>
    <xf numFmtId="0" fontId="8" fillId="9" borderId="14" xfId="0" applyFont="1" applyFill="1" applyBorder="1"/>
    <xf numFmtId="0" fontId="9" fillId="0" borderId="35" xfId="0" applyFont="1" applyBorder="1" applyAlignment="1">
      <alignment horizontal="center"/>
    </xf>
    <xf numFmtId="0" fontId="10" fillId="9" borderId="6" xfId="0" applyFont="1" applyFill="1" applyBorder="1" applyAlignment="1">
      <alignment horizontal="right"/>
    </xf>
    <xf numFmtId="49" fontId="7" fillId="9" borderId="6" xfId="0" applyNumberFormat="1" applyFont="1" applyFill="1" applyBorder="1" applyAlignment="1">
      <alignment horizontal="left"/>
    </xf>
    <xf numFmtId="49" fontId="7" fillId="9" borderId="7" xfId="0" applyNumberFormat="1" applyFont="1" applyFill="1" applyBorder="1" applyAlignment="1">
      <alignment horizontal="left"/>
    </xf>
    <xf numFmtId="20" fontId="18" fillId="0" borderId="16" xfId="0" applyNumberFormat="1" applyFont="1" applyBorder="1" applyAlignment="1">
      <alignment horizontal="center"/>
    </xf>
    <xf numFmtId="0" fontId="16" fillId="0" borderId="50" xfId="0" applyNumberFormat="1" applyFont="1" applyBorder="1" applyAlignment="1" applyProtection="1">
      <alignment horizontal="center" vertical="center"/>
      <protection locked="0"/>
    </xf>
    <xf numFmtId="0" fontId="16" fillId="0" borderId="22" xfId="0" applyNumberFormat="1" applyFont="1" applyBorder="1" applyAlignment="1" applyProtection="1">
      <alignment horizontal="center" vertical="center"/>
      <protection locked="0"/>
    </xf>
    <xf numFmtId="0" fontId="16" fillId="0" borderId="34" xfId="0" applyNumberFormat="1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2" fillId="0" borderId="14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6" fillId="4" borderId="51" xfId="0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/>
    </xf>
    <xf numFmtId="0" fontId="16" fillId="0" borderId="39" xfId="0" applyNumberFormat="1" applyFont="1" applyBorder="1" applyAlignment="1" applyProtection="1">
      <alignment horizontal="center" vertical="center"/>
      <protection locked="0"/>
    </xf>
    <xf numFmtId="0" fontId="16" fillId="0" borderId="40" xfId="0" applyNumberFormat="1" applyFont="1" applyBorder="1" applyAlignment="1" applyProtection="1">
      <alignment horizontal="center" vertical="center"/>
      <protection locked="0"/>
    </xf>
    <xf numFmtId="0" fontId="16" fillId="0" borderId="12" xfId="0" applyNumberFormat="1" applyFont="1" applyBorder="1" applyAlignment="1" applyProtection="1">
      <alignment horizontal="center" vertical="center"/>
      <protection locked="0"/>
    </xf>
    <xf numFmtId="0" fontId="16" fillId="7" borderId="51" xfId="0" applyFont="1" applyFill="1" applyBorder="1" applyAlignment="1">
      <alignment horizontal="center" vertical="center"/>
    </xf>
    <xf numFmtId="0" fontId="16" fillId="7" borderId="41" xfId="0" applyFont="1" applyFill="1" applyBorder="1" applyAlignment="1">
      <alignment horizontal="center" vertical="center"/>
    </xf>
    <xf numFmtId="0" fontId="16" fillId="7" borderId="42" xfId="0" applyFont="1" applyFill="1" applyBorder="1" applyAlignment="1">
      <alignment horizontal="center" vertical="center"/>
    </xf>
    <xf numFmtId="0" fontId="16" fillId="8" borderId="51" xfId="0" applyFont="1" applyFill="1" applyBorder="1" applyAlignment="1">
      <alignment horizontal="center" vertical="center"/>
    </xf>
    <xf numFmtId="0" fontId="16" fillId="8" borderId="41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16" fillId="6" borderId="51" xfId="0" applyFont="1" applyFill="1" applyBorder="1" applyAlignment="1">
      <alignment horizontal="center" vertical="center"/>
    </xf>
    <xf numFmtId="0" fontId="16" fillId="6" borderId="41" xfId="0" applyFont="1" applyFill="1" applyBorder="1" applyAlignment="1">
      <alignment horizontal="center" vertical="center"/>
    </xf>
    <xf numFmtId="0" fontId="16" fillId="6" borderId="42" xfId="0" applyFont="1" applyFill="1" applyBorder="1" applyAlignment="1">
      <alignment horizontal="center" vertical="center"/>
    </xf>
    <xf numFmtId="0" fontId="16" fillId="0" borderId="35" xfId="0" applyNumberFormat="1" applyFont="1" applyBorder="1" applyAlignment="1" applyProtection="1">
      <alignment horizontal="center" vertical="center"/>
      <protection locked="0"/>
    </xf>
    <xf numFmtId="0" fontId="16" fillId="0" borderId="10" xfId="0" applyNumberFormat="1" applyFont="1" applyBorder="1" applyAlignment="1" applyProtection="1">
      <alignment horizontal="center" vertical="center"/>
      <protection locked="0"/>
    </xf>
    <xf numFmtId="0" fontId="16" fillId="0" borderId="11" xfId="0" applyNumberFormat="1" applyFont="1" applyBorder="1" applyAlignment="1" applyProtection="1">
      <alignment horizontal="center" vertical="center"/>
      <protection locked="0"/>
    </xf>
    <xf numFmtId="0" fontId="16" fillId="0" borderId="51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9" borderId="51" xfId="0" applyFont="1" applyFill="1" applyBorder="1" applyAlignment="1">
      <alignment horizontal="center" vertical="center"/>
    </xf>
    <xf numFmtId="0" fontId="16" fillId="9" borderId="41" xfId="0" applyFont="1" applyFill="1" applyBorder="1" applyAlignment="1">
      <alignment horizontal="center" vertical="center"/>
    </xf>
    <xf numFmtId="0" fontId="16" fillId="9" borderId="42" xfId="0" applyFont="1" applyFill="1" applyBorder="1" applyAlignment="1">
      <alignment horizontal="center" vertical="center"/>
    </xf>
    <xf numFmtId="0" fontId="16" fillId="0" borderId="50" xfId="0" applyNumberFormat="1" applyFont="1" applyBorder="1" applyAlignment="1">
      <alignment horizontal="center" vertical="center"/>
    </xf>
    <xf numFmtId="0" fontId="16" fillId="0" borderId="22" xfId="0" applyNumberFormat="1" applyFont="1" applyBorder="1" applyAlignment="1">
      <alignment horizontal="center" vertical="center"/>
    </xf>
    <xf numFmtId="0" fontId="16" fillId="0" borderId="34" xfId="0" applyNumberFormat="1" applyFont="1" applyBorder="1" applyAlignment="1">
      <alignment horizontal="center" vertical="center"/>
    </xf>
    <xf numFmtId="0" fontId="19" fillId="9" borderId="41" xfId="0" applyFont="1" applyFill="1" applyBorder="1" applyAlignment="1">
      <alignment horizontal="center"/>
    </xf>
    <xf numFmtId="0" fontId="17" fillId="9" borderId="41" xfId="0" applyFont="1" applyFill="1" applyBorder="1" applyAlignment="1">
      <alignment horizontal="center"/>
    </xf>
    <xf numFmtId="0" fontId="17" fillId="9" borderId="42" xfId="0" applyFont="1" applyFill="1" applyBorder="1" applyAlignment="1">
      <alignment horizontal="center"/>
    </xf>
    <xf numFmtId="0" fontId="16" fillId="0" borderId="39" xfId="0" applyNumberFormat="1" applyFont="1" applyBorder="1" applyAlignment="1" applyProtection="1">
      <alignment horizontal="center"/>
      <protection locked="0"/>
    </xf>
    <xf numFmtId="0" fontId="16" fillId="0" borderId="40" xfId="0" applyNumberFormat="1" applyFont="1" applyBorder="1" applyAlignment="1" applyProtection="1">
      <alignment horizontal="center"/>
      <protection locked="0"/>
    </xf>
    <xf numFmtId="0" fontId="16" fillId="0" borderId="12" xfId="0" applyNumberFormat="1" applyFont="1" applyBorder="1" applyAlignment="1" applyProtection="1">
      <alignment horizontal="center"/>
      <protection locked="0"/>
    </xf>
  </cellXfs>
  <cellStyles count="2">
    <cellStyle name="Normálne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5.jpeg"/><Relationship Id="rId5" Type="http://schemas.openxmlformats.org/officeDocument/2006/relationships/image" Target="../media/image14.png"/><Relationship Id="rId4" Type="http://schemas.openxmlformats.org/officeDocument/2006/relationships/image" Target="../media/image1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16.jpeg"/><Relationship Id="rId4" Type="http://schemas.openxmlformats.org/officeDocument/2006/relationships/image" Target="../media/image1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15.jpeg"/><Relationship Id="rId4" Type="http://schemas.openxmlformats.org/officeDocument/2006/relationships/image" Target="../media/image1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22" name="Picture 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23" name="Picture 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4" name="Picture 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5" name="Picture 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6" name="Picture 1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7" name="Picture 1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8" name="Picture 1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9" name="Picture 1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0" name="Picture 1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1" name="Picture 2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2" name="Picture 2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3" name="Picture 2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34" name="Picture 2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35" name="Picture 2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6" name="Picture 2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7" name="Picture 2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38" name="Picture 29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39" name="Picture 30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0" name="Picture 3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1" name="Picture 3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42" name="Picture 33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43" name="Picture 34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4" name="Picture 3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5" name="Picture 3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46" name="Picture 37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47" name="Picture 38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8" name="Picture 3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9" name="Picture 4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0" name="Picture 41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1" name="Picture 42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52" name="Picture 4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53" name="Picture 4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4" name="Picture 4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5" name="Picture 4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56" name="Picture 4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57" name="Picture 4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8" name="Picture 49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9" name="Picture 50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0" name="Picture 5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1" name="Picture 5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62" name="Picture 53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63" name="Picture 54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4" name="Picture 5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5" name="Picture 5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66" name="Picture 57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67" name="Picture 58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8" name="Picture 5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9" name="Picture 6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0" name="Picture 61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1" name="Picture 62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72" name="Picture 6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73" name="Picture 6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4" name="Picture 6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5" name="Picture 6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76" name="Picture 6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77" name="Picture 6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8" name="Picture 69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9" name="Picture 70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0" name="Picture 7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1" name="Picture 7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82" name="Picture 73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83" name="Picture 74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4" name="Picture 7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5" name="Picture 7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86" name="Picture 77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87" name="Picture 78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8" name="Picture 7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9" name="Picture 8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890" name="Rectangle 81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891" name="Rectangle 82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2" name="Picture 8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3" name="Picture 8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94" name="Picture 8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95" name="Picture 8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6" name="Picture 8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7" name="Picture 8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8" name="Picture 9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9" name="Picture 9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0" name="Picture 9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1" name="Picture 9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2" name="Picture 9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3" name="Picture 9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4" name="Picture 9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5" name="Picture 9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06" name="Picture 98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07" name="Picture 99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8" name="Picture 10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9" name="Picture 10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0" name="Picture 102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1" name="Picture 103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12" name="Picture 10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13" name="Picture 10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4" name="Picture 10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5" name="Picture 10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16" name="Picture 10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17" name="Picture 10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8" name="Picture 110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9" name="Picture 111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0" name="Picture 11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1" name="Picture 11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22" name="Picture 114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23" name="Picture 115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4" name="Picture 11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5" name="Picture 11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26" name="Picture 118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27" name="Picture 119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8" name="Picture 12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9" name="Picture 12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0" name="Picture 122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1" name="Picture 123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32" name="Picture 12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33" name="Picture 12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4" name="Picture 12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5" name="Picture 12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36" name="Picture 12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37" name="Picture 12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8" name="Picture 130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9" name="Picture 131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0" name="Picture 13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1" name="Picture 13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42" name="Picture 134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43" name="Picture 135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4" name="Picture 13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5" name="Picture 13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46" name="Picture 138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47" name="Picture 139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8" name="Picture 14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9" name="Picture 14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0" name="Picture 142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1" name="Picture 143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52" name="Picture 14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53" name="Picture 14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4" name="Picture 14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5" name="Picture 14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56" name="Picture 14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57" name="Picture 14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8" name="Picture 150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9" name="Picture 151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0" name="Picture 15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61" name="Picture 15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2" name="Rectangle 154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3" name="Rectangle 155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4" name="Rectangle 156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65" name="Picture 15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6" name="Picture 15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7" name="Picture 15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68" name="Picture 16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69" name="Picture 161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70" name="Picture 162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1" name="Picture 16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2" name="Picture 16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3" name="Picture 16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4" name="Picture 16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5" name="Picture 16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6" name="Picture 16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77" name="Rectangle 169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78" name="Rectangle 170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9" name="Picture 17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0" name="Rectangle 179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1" name="Picture 18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2" name="Picture 18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3" name="Picture 18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4" name="Picture 18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5" name="Rectangle 189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6" name="Picture 19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7" name="Picture 19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8" name="Rectangle 192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89" name="Picture 19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90" name="Picture 19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1" name="Picture 19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2" name="Picture 19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3" name="Picture 20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4" name="Picture 20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95" name="Rectangle 202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6" name="Picture 20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7" name="Picture 20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98" name="Rectangle 205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99" name="Picture 20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00" name="Picture 20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1" name="Picture 20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2" name="Picture 20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03" name="Picture 210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04" name="Picture 211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5" name="Picture 21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6" name="Picture 21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7" name="Picture 21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8" name="Picture 21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9" name="Picture 21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0" name="Picture 21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1" name="Rectangle 218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12" name="Picture 21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3" name="Picture 22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4" name="Rectangle 221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15" name="Picture 22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6" name="Picture 22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7" name="Rectangle 224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18" name="Picture 22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19" name="Picture 22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0" name="Picture 22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1" name="Picture 22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2" name="Picture 22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3" name="Picture 23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4" name="Picture 23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5" name="Picture 23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26" name="Rectangle 233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7" name="Picture 23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8" name="Picture 23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9" name="Picture 23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0" name="Picture 23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1" name="Rectangle 238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32" name="Picture 23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3" name="Picture 24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4" name="Rectangle 241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35" name="Picture 24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6" name="Picture 24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7" name="Rectangle 244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38" name="Picture 24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39" name="Picture 24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40" name="Picture 24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41" name="Picture 24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161925</xdr:colOff>
      <xdr:row>0</xdr:row>
      <xdr:rowOff>0</xdr:rowOff>
    </xdr:from>
    <xdr:to>
      <xdr:col>26</xdr:col>
      <xdr:colOff>161925</xdr:colOff>
      <xdr:row>0</xdr:row>
      <xdr:rowOff>0</xdr:rowOff>
    </xdr:to>
    <xdr:pic>
      <xdr:nvPicPr>
        <xdr:cNvPr id="125042" name="Picture 249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9725" y="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43" name="Picture 25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44" name="Rectangle 254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161925</xdr:colOff>
      <xdr:row>0</xdr:row>
      <xdr:rowOff>0</xdr:rowOff>
    </xdr:from>
    <xdr:to>
      <xdr:col>26</xdr:col>
      <xdr:colOff>161925</xdr:colOff>
      <xdr:row>0</xdr:row>
      <xdr:rowOff>0</xdr:rowOff>
    </xdr:to>
    <xdr:pic>
      <xdr:nvPicPr>
        <xdr:cNvPr id="125045" name="Picture 255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9725" y="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209550</xdr:rowOff>
    </xdr:from>
    <xdr:to>
      <xdr:col>2</xdr:col>
      <xdr:colOff>1047750</xdr:colOff>
      <xdr:row>1</xdr:row>
      <xdr:rowOff>314325</xdr:rowOff>
    </xdr:to>
    <xdr:pic>
      <xdr:nvPicPr>
        <xdr:cNvPr id="125049" name="Obrázek 229" descr="Trial logo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14550" y="209550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38100</xdr:colOff>
      <xdr:row>0</xdr:row>
      <xdr:rowOff>333375</xdr:rowOff>
    </xdr:from>
    <xdr:to>
      <xdr:col>20</xdr:col>
      <xdr:colOff>400050</xdr:colOff>
      <xdr:row>1</xdr:row>
      <xdr:rowOff>333375</xdr:rowOff>
    </xdr:to>
    <xdr:sp macro="" textlink="">
      <xdr:nvSpPr>
        <xdr:cNvPr id="125051" name="Rectangle 2" descr="smf"/>
        <xdr:cNvSpPr>
          <a:spLocks noChangeArrowheads="1"/>
        </xdr:cNvSpPr>
      </xdr:nvSpPr>
      <xdr:spPr bwMode="auto">
        <a:xfrm>
          <a:off x="7448550" y="333375"/>
          <a:ext cx="971550" cy="581025"/>
        </a:xfrm>
        <a:prstGeom prst="rect">
          <a:avLst/>
        </a:prstGeom>
        <a:blipFill dpi="0" rotWithShape="0">
          <a:blip xmlns:r="http://schemas.openxmlformats.org/officeDocument/2006/relationships" r:embed="rId5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19050</xdr:colOff>
      <xdr:row>0</xdr:row>
      <xdr:rowOff>380999</xdr:rowOff>
    </xdr:from>
    <xdr:to>
      <xdr:col>26</xdr:col>
      <xdr:colOff>172182</xdr:colOff>
      <xdr:row>1</xdr:row>
      <xdr:rowOff>371475</xdr:rowOff>
    </xdr:to>
    <xdr:pic>
      <xdr:nvPicPr>
        <xdr:cNvPr id="125052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363075" y="380999"/>
          <a:ext cx="943707" cy="571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276225</xdr:rowOff>
    </xdr:from>
    <xdr:to>
      <xdr:col>1</xdr:col>
      <xdr:colOff>238125</xdr:colOff>
      <xdr:row>1</xdr:row>
      <xdr:rowOff>314325</xdr:rowOff>
    </xdr:to>
    <xdr:pic>
      <xdr:nvPicPr>
        <xdr:cNvPr id="125053" name="Obrázek 9" descr="fenix logo 77kb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6200" y="276225"/>
          <a:ext cx="7715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333375</xdr:rowOff>
    </xdr:to>
    <xdr:pic>
      <xdr:nvPicPr>
        <xdr:cNvPr id="125054" name="Obrázek 10" descr="Trial logo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14550" y="219075"/>
          <a:ext cx="7620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419100</xdr:colOff>
      <xdr:row>0</xdr:row>
      <xdr:rowOff>276226</xdr:rowOff>
    </xdr:from>
    <xdr:to>
      <xdr:col>23</xdr:col>
      <xdr:colOff>28574</xdr:colOff>
      <xdr:row>1</xdr:row>
      <xdr:rowOff>476251</xdr:rowOff>
    </xdr:to>
    <xdr:pic>
      <xdr:nvPicPr>
        <xdr:cNvPr id="235" name="Obrázok 234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276226"/>
          <a:ext cx="933449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0</xdr:row>
      <xdr:rowOff>266700</xdr:rowOff>
    </xdr:from>
    <xdr:to>
      <xdr:col>20</xdr:col>
      <xdr:colOff>409575</xdr:colOff>
      <xdr:row>1</xdr:row>
      <xdr:rowOff>390525</xdr:rowOff>
    </xdr:to>
    <xdr:sp macro="" textlink="">
      <xdr:nvSpPr>
        <xdr:cNvPr id="112806" name="Rectangle 2" descr="smf"/>
        <xdr:cNvSpPr>
          <a:spLocks noChangeArrowheads="1"/>
        </xdr:cNvSpPr>
      </xdr:nvSpPr>
      <xdr:spPr bwMode="auto">
        <a:xfrm>
          <a:off x="7467600" y="266700"/>
          <a:ext cx="96202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0</xdr:row>
      <xdr:rowOff>285579</xdr:rowOff>
    </xdr:from>
    <xdr:to>
      <xdr:col>26</xdr:col>
      <xdr:colOff>247650</xdr:colOff>
      <xdr:row>1</xdr:row>
      <xdr:rowOff>400049</xdr:rowOff>
    </xdr:to>
    <xdr:pic>
      <xdr:nvPicPr>
        <xdr:cNvPr id="112807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91650" y="285579"/>
          <a:ext cx="981075" cy="543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238125</xdr:rowOff>
    </xdr:from>
    <xdr:to>
      <xdr:col>1</xdr:col>
      <xdr:colOff>209550</xdr:colOff>
      <xdr:row>1</xdr:row>
      <xdr:rowOff>409575</xdr:rowOff>
    </xdr:to>
    <xdr:pic>
      <xdr:nvPicPr>
        <xdr:cNvPr id="112808" name="Obrázek 9" descr="fenix logo 77k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2809" name="Obrázek 10" descr="Trial lo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9525</xdr:colOff>
      <xdr:row>0</xdr:row>
      <xdr:rowOff>180975</xdr:rowOff>
    </xdr:from>
    <xdr:to>
      <xdr:col>23</xdr:col>
      <xdr:colOff>57149</xdr:colOff>
      <xdr:row>1</xdr:row>
      <xdr:rowOff>507909</xdr:rowOff>
    </xdr:to>
    <xdr:pic>
      <xdr:nvPicPr>
        <xdr:cNvPr id="7" name="Obrázok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180975"/>
          <a:ext cx="933449" cy="7555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0</xdr:row>
      <xdr:rowOff>200025</xdr:rowOff>
    </xdr:from>
    <xdr:to>
      <xdr:col>20</xdr:col>
      <xdr:colOff>495300</xdr:colOff>
      <xdr:row>1</xdr:row>
      <xdr:rowOff>323850</xdr:rowOff>
    </xdr:to>
    <xdr:sp macro="" textlink="">
      <xdr:nvSpPr>
        <xdr:cNvPr id="113830" name="Rectangle 2" descr="smf"/>
        <xdr:cNvSpPr>
          <a:spLocks noChangeArrowheads="1"/>
        </xdr:cNvSpPr>
      </xdr:nvSpPr>
      <xdr:spPr bwMode="auto">
        <a:xfrm>
          <a:off x="7458075" y="200025"/>
          <a:ext cx="105727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76200</xdr:colOff>
      <xdr:row>0</xdr:row>
      <xdr:rowOff>254793</xdr:rowOff>
    </xdr:from>
    <xdr:to>
      <xdr:col>26</xdr:col>
      <xdr:colOff>219075</xdr:colOff>
      <xdr:row>1</xdr:row>
      <xdr:rowOff>342899</xdr:rowOff>
    </xdr:to>
    <xdr:pic>
      <xdr:nvPicPr>
        <xdr:cNvPr id="113831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05950" y="254793"/>
          <a:ext cx="933450" cy="516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238125</xdr:rowOff>
    </xdr:from>
    <xdr:to>
      <xdr:col>1</xdr:col>
      <xdr:colOff>209550</xdr:colOff>
      <xdr:row>1</xdr:row>
      <xdr:rowOff>409575</xdr:rowOff>
    </xdr:to>
    <xdr:pic>
      <xdr:nvPicPr>
        <xdr:cNvPr id="113832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3833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97</xdr:row>
      <xdr:rowOff>285750</xdr:rowOff>
    </xdr:from>
    <xdr:to>
      <xdr:col>22</xdr:col>
      <xdr:colOff>9525</xdr:colOff>
      <xdr:row>98</xdr:row>
      <xdr:rowOff>352425</xdr:rowOff>
    </xdr:to>
    <xdr:pic>
      <xdr:nvPicPr>
        <xdr:cNvPr id="7" name="Picture 1" descr="uem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743950" y="285750"/>
          <a:ext cx="4191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97</xdr:row>
      <xdr:rowOff>266700</xdr:rowOff>
    </xdr:from>
    <xdr:to>
      <xdr:col>21</xdr:col>
      <xdr:colOff>133350</xdr:colOff>
      <xdr:row>98</xdr:row>
      <xdr:rowOff>390525</xdr:rowOff>
    </xdr:to>
    <xdr:sp macro="" textlink="">
      <xdr:nvSpPr>
        <xdr:cNvPr id="8" name="Rectangle 2" descr="smf"/>
        <xdr:cNvSpPr>
          <a:spLocks noChangeArrowheads="1"/>
        </xdr:cNvSpPr>
      </xdr:nvSpPr>
      <xdr:spPr bwMode="auto">
        <a:xfrm>
          <a:off x="7620000" y="266700"/>
          <a:ext cx="105727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161925</xdr:colOff>
      <xdr:row>97</xdr:row>
      <xdr:rowOff>228600</xdr:rowOff>
    </xdr:from>
    <xdr:to>
      <xdr:col>26</xdr:col>
      <xdr:colOff>161925</xdr:colOff>
      <xdr:row>98</xdr:row>
      <xdr:rowOff>390525</xdr:rowOff>
    </xdr:to>
    <xdr:pic>
      <xdr:nvPicPr>
        <xdr:cNvPr id="9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15450" y="228600"/>
          <a:ext cx="10668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97</xdr:row>
      <xdr:rowOff>238125</xdr:rowOff>
    </xdr:from>
    <xdr:to>
      <xdr:col>1</xdr:col>
      <xdr:colOff>161925</xdr:colOff>
      <xdr:row>98</xdr:row>
      <xdr:rowOff>409575</xdr:rowOff>
    </xdr:to>
    <xdr:pic>
      <xdr:nvPicPr>
        <xdr:cNvPr id="10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97</xdr:row>
      <xdr:rowOff>219075</xdr:rowOff>
    </xdr:from>
    <xdr:to>
      <xdr:col>2</xdr:col>
      <xdr:colOff>1047750</xdr:colOff>
      <xdr:row>98</xdr:row>
      <xdr:rowOff>466725</xdr:rowOff>
    </xdr:to>
    <xdr:pic>
      <xdr:nvPicPr>
        <xdr:cNvPr id="11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514350</xdr:colOff>
      <xdr:row>0</xdr:row>
      <xdr:rowOff>152400</xdr:rowOff>
    </xdr:from>
    <xdr:to>
      <xdr:col>23</xdr:col>
      <xdr:colOff>66674</xdr:colOff>
      <xdr:row>1</xdr:row>
      <xdr:rowOff>479334</xdr:rowOff>
    </xdr:to>
    <xdr:pic>
      <xdr:nvPicPr>
        <xdr:cNvPr id="12" name="Obrázok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152400"/>
          <a:ext cx="962024" cy="755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0</xdr:row>
      <xdr:rowOff>257175</xdr:rowOff>
    </xdr:from>
    <xdr:to>
      <xdr:col>20</xdr:col>
      <xdr:colOff>485775</xdr:colOff>
      <xdr:row>1</xdr:row>
      <xdr:rowOff>381000</xdr:rowOff>
    </xdr:to>
    <xdr:sp macro="" textlink="">
      <xdr:nvSpPr>
        <xdr:cNvPr id="114854" name="Rectangle 2" descr="smf"/>
        <xdr:cNvSpPr>
          <a:spLocks noChangeArrowheads="1"/>
        </xdr:cNvSpPr>
      </xdr:nvSpPr>
      <xdr:spPr bwMode="auto">
        <a:xfrm>
          <a:off x="7458075" y="257175"/>
          <a:ext cx="104775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47625</xdr:colOff>
      <xdr:row>0</xdr:row>
      <xdr:rowOff>276225</xdr:rowOff>
    </xdr:from>
    <xdr:to>
      <xdr:col>26</xdr:col>
      <xdr:colOff>237818</xdr:colOff>
      <xdr:row>1</xdr:row>
      <xdr:rowOff>390525</xdr:rowOff>
    </xdr:to>
    <xdr:pic>
      <xdr:nvPicPr>
        <xdr:cNvPr id="114855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67850" y="276225"/>
          <a:ext cx="98076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238125</xdr:rowOff>
    </xdr:from>
    <xdr:to>
      <xdr:col>1</xdr:col>
      <xdr:colOff>200025</xdr:colOff>
      <xdr:row>1</xdr:row>
      <xdr:rowOff>409575</xdr:rowOff>
    </xdr:to>
    <xdr:pic>
      <xdr:nvPicPr>
        <xdr:cNvPr id="114856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4857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504825</xdr:colOff>
      <xdr:row>0</xdr:row>
      <xdr:rowOff>171450</xdr:rowOff>
    </xdr:from>
    <xdr:to>
      <xdr:col>23</xdr:col>
      <xdr:colOff>57149</xdr:colOff>
      <xdr:row>1</xdr:row>
      <xdr:rowOff>498384</xdr:rowOff>
    </xdr:to>
    <xdr:pic>
      <xdr:nvPicPr>
        <xdr:cNvPr id="7" name="Obrázok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5" y="171450"/>
          <a:ext cx="952499" cy="7555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0</xdr:row>
      <xdr:rowOff>238125</xdr:rowOff>
    </xdr:from>
    <xdr:to>
      <xdr:col>20</xdr:col>
      <xdr:colOff>400050</xdr:colOff>
      <xdr:row>1</xdr:row>
      <xdr:rowOff>361950</xdr:rowOff>
    </xdr:to>
    <xdr:sp macro="" textlink="">
      <xdr:nvSpPr>
        <xdr:cNvPr id="115878" name="Rectangle 2" descr="smf"/>
        <xdr:cNvSpPr>
          <a:spLocks noChangeArrowheads="1"/>
        </xdr:cNvSpPr>
      </xdr:nvSpPr>
      <xdr:spPr bwMode="auto">
        <a:xfrm>
          <a:off x="7458075" y="238125"/>
          <a:ext cx="96202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9525</xdr:colOff>
      <xdr:row>0</xdr:row>
      <xdr:rowOff>285579</xdr:rowOff>
    </xdr:from>
    <xdr:to>
      <xdr:col>26</xdr:col>
      <xdr:colOff>200025</xdr:colOff>
      <xdr:row>1</xdr:row>
      <xdr:rowOff>400049</xdr:rowOff>
    </xdr:to>
    <xdr:pic>
      <xdr:nvPicPr>
        <xdr:cNvPr id="115879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44025" y="285579"/>
          <a:ext cx="981075" cy="543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238125</xdr:rowOff>
    </xdr:from>
    <xdr:to>
      <xdr:col>1</xdr:col>
      <xdr:colOff>190500</xdr:colOff>
      <xdr:row>1</xdr:row>
      <xdr:rowOff>409575</xdr:rowOff>
    </xdr:to>
    <xdr:pic>
      <xdr:nvPicPr>
        <xdr:cNvPr id="115880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5881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409575</xdr:colOff>
      <xdr:row>0</xdr:row>
      <xdr:rowOff>190500</xdr:rowOff>
    </xdr:from>
    <xdr:to>
      <xdr:col>23</xdr:col>
      <xdr:colOff>28574</xdr:colOff>
      <xdr:row>1</xdr:row>
      <xdr:rowOff>517434</xdr:rowOff>
    </xdr:to>
    <xdr:pic>
      <xdr:nvPicPr>
        <xdr:cNvPr id="7" name="Obrázok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190500"/>
          <a:ext cx="933449" cy="7555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0</xdr:row>
      <xdr:rowOff>257175</xdr:rowOff>
    </xdr:from>
    <xdr:to>
      <xdr:col>20</xdr:col>
      <xdr:colOff>504825</xdr:colOff>
      <xdr:row>1</xdr:row>
      <xdr:rowOff>381000</xdr:rowOff>
    </xdr:to>
    <xdr:sp macro="" textlink="">
      <xdr:nvSpPr>
        <xdr:cNvPr id="3" name="Rectangle 2" descr="smf"/>
        <xdr:cNvSpPr>
          <a:spLocks noChangeArrowheads="1"/>
        </xdr:cNvSpPr>
      </xdr:nvSpPr>
      <xdr:spPr bwMode="auto">
        <a:xfrm>
          <a:off x="7467600" y="257175"/>
          <a:ext cx="105727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114300</xdr:colOff>
      <xdr:row>0</xdr:row>
      <xdr:rowOff>323850</xdr:rowOff>
    </xdr:from>
    <xdr:to>
      <xdr:col>26</xdr:col>
      <xdr:colOff>218460</xdr:colOff>
      <xdr:row>1</xdr:row>
      <xdr:rowOff>390525</xdr:rowOff>
    </xdr:to>
    <xdr:pic>
      <xdr:nvPicPr>
        <xdr:cNvPr id="4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44050" y="323850"/>
          <a:ext cx="89473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200025</xdr:rowOff>
    </xdr:from>
    <xdr:to>
      <xdr:col>1</xdr:col>
      <xdr:colOff>209550</xdr:colOff>
      <xdr:row>1</xdr:row>
      <xdr:rowOff>609600</xdr:rowOff>
    </xdr:to>
    <xdr:pic>
      <xdr:nvPicPr>
        <xdr:cNvPr id="5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200025"/>
          <a:ext cx="7715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219075</xdr:colOff>
      <xdr:row>0</xdr:row>
      <xdr:rowOff>190500</xdr:rowOff>
    </xdr:from>
    <xdr:to>
      <xdr:col>2</xdr:col>
      <xdr:colOff>1009650</xdr:colOff>
      <xdr:row>1</xdr:row>
      <xdr:rowOff>619125</xdr:rowOff>
    </xdr:to>
    <xdr:pic>
      <xdr:nvPicPr>
        <xdr:cNvPr id="6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47875" y="190500"/>
          <a:ext cx="790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19050</xdr:colOff>
      <xdr:row>0</xdr:row>
      <xdr:rowOff>219075</xdr:rowOff>
    </xdr:from>
    <xdr:to>
      <xdr:col>23</xdr:col>
      <xdr:colOff>95249</xdr:colOff>
      <xdr:row>1</xdr:row>
      <xdr:rowOff>546009</xdr:rowOff>
    </xdr:to>
    <xdr:pic>
      <xdr:nvPicPr>
        <xdr:cNvPr id="7" name="Obrázok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219075"/>
          <a:ext cx="962024" cy="7555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0</xdr:row>
      <xdr:rowOff>247650</xdr:rowOff>
    </xdr:from>
    <xdr:to>
      <xdr:col>20</xdr:col>
      <xdr:colOff>390525</xdr:colOff>
      <xdr:row>1</xdr:row>
      <xdr:rowOff>371475</xdr:rowOff>
    </xdr:to>
    <xdr:sp macro="" textlink="">
      <xdr:nvSpPr>
        <xdr:cNvPr id="116902" name="Rectangle 2" descr="smf"/>
        <xdr:cNvSpPr>
          <a:spLocks noChangeArrowheads="1"/>
        </xdr:cNvSpPr>
      </xdr:nvSpPr>
      <xdr:spPr bwMode="auto">
        <a:xfrm>
          <a:off x="7458075" y="247650"/>
          <a:ext cx="95250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95250</xdr:colOff>
      <xdr:row>0</xdr:row>
      <xdr:rowOff>304800</xdr:rowOff>
    </xdr:from>
    <xdr:to>
      <xdr:col>26</xdr:col>
      <xdr:colOff>233823</xdr:colOff>
      <xdr:row>1</xdr:row>
      <xdr:rowOff>390525</xdr:rowOff>
    </xdr:to>
    <xdr:pic>
      <xdr:nvPicPr>
        <xdr:cNvPr id="116903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20225" y="304800"/>
          <a:ext cx="92914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238125</xdr:rowOff>
    </xdr:from>
    <xdr:to>
      <xdr:col>1</xdr:col>
      <xdr:colOff>219075</xdr:colOff>
      <xdr:row>1</xdr:row>
      <xdr:rowOff>409575</xdr:rowOff>
    </xdr:to>
    <xdr:pic>
      <xdr:nvPicPr>
        <xdr:cNvPr id="116904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6905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9525</xdr:colOff>
      <xdr:row>0</xdr:row>
      <xdr:rowOff>200025</xdr:rowOff>
    </xdr:from>
    <xdr:to>
      <xdr:col>23</xdr:col>
      <xdr:colOff>57149</xdr:colOff>
      <xdr:row>1</xdr:row>
      <xdr:rowOff>526959</xdr:rowOff>
    </xdr:to>
    <xdr:pic>
      <xdr:nvPicPr>
        <xdr:cNvPr id="7" name="Obrázok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00025"/>
          <a:ext cx="933449" cy="7555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0</xdr:row>
      <xdr:rowOff>266700</xdr:rowOff>
    </xdr:from>
    <xdr:to>
      <xdr:col>20</xdr:col>
      <xdr:colOff>381000</xdr:colOff>
      <xdr:row>1</xdr:row>
      <xdr:rowOff>390525</xdr:rowOff>
    </xdr:to>
    <xdr:sp macro="" textlink="">
      <xdr:nvSpPr>
        <xdr:cNvPr id="3" name="Rectangle 2" descr="smf"/>
        <xdr:cNvSpPr>
          <a:spLocks noChangeArrowheads="1"/>
        </xdr:cNvSpPr>
      </xdr:nvSpPr>
      <xdr:spPr bwMode="auto">
        <a:xfrm>
          <a:off x="7448550" y="266700"/>
          <a:ext cx="95250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85725</xdr:colOff>
      <xdr:row>0</xdr:row>
      <xdr:rowOff>314325</xdr:rowOff>
    </xdr:from>
    <xdr:to>
      <xdr:col>26</xdr:col>
      <xdr:colOff>258711</xdr:colOff>
      <xdr:row>1</xdr:row>
      <xdr:rowOff>419100</xdr:rowOff>
    </xdr:to>
    <xdr:pic>
      <xdr:nvPicPr>
        <xdr:cNvPr id="4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10700" y="314325"/>
          <a:ext cx="963561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219075</xdr:rowOff>
    </xdr:from>
    <xdr:to>
      <xdr:col>1</xdr:col>
      <xdr:colOff>276225</xdr:colOff>
      <xdr:row>1</xdr:row>
      <xdr:rowOff>619125</xdr:rowOff>
    </xdr:to>
    <xdr:pic>
      <xdr:nvPicPr>
        <xdr:cNvPr id="5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" y="219075"/>
          <a:ext cx="828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228600</xdr:colOff>
      <xdr:row>0</xdr:row>
      <xdr:rowOff>190500</xdr:rowOff>
    </xdr:from>
    <xdr:to>
      <xdr:col>2</xdr:col>
      <xdr:colOff>1038224</xdr:colOff>
      <xdr:row>1</xdr:row>
      <xdr:rowOff>609600</xdr:rowOff>
    </xdr:to>
    <xdr:pic>
      <xdr:nvPicPr>
        <xdr:cNvPr id="6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57400" y="190500"/>
          <a:ext cx="809624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19050</xdr:colOff>
      <xdr:row>0</xdr:row>
      <xdr:rowOff>209550</xdr:rowOff>
    </xdr:from>
    <xdr:to>
      <xdr:col>23</xdr:col>
      <xdr:colOff>66674</xdr:colOff>
      <xdr:row>1</xdr:row>
      <xdr:rowOff>536484</xdr:rowOff>
    </xdr:to>
    <xdr:pic>
      <xdr:nvPicPr>
        <xdr:cNvPr id="7" name="Obrázok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209550"/>
          <a:ext cx="933449" cy="755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view="pageBreakPreview" zoomScaleNormal="50"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5703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45.75" customHeight="1" x14ac:dyDescent="0.65">
      <c r="A1" s="228" t="s">
        <v>22</v>
      </c>
      <c r="B1" s="229"/>
      <c r="C1" s="230"/>
      <c r="D1" s="220" t="s">
        <v>42</v>
      </c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2"/>
      <c r="T1" s="83"/>
      <c r="U1" s="83"/>
      <c r="V1" s="83"/>
      <c r="W1" s="83"/>
      <c r="X1" s="83"/>
      <c r="Y1" s="83"/>
      <c r="Z1" s="83"/>
      <c r="AA1" s="83"/>
      <c r="AB1" s="83"/>
      <c r="AC1" s="2"/>
    </row>
    <row r="2" spans="1:29" ht="53.25" customHeight="1" thickBot="1" x14ac:dyDescent="0.45">
      <c r="A2" s="231"/>
      <c r="B2" s="232"/>
      <c r="C2" s="233"/>
      <c r="D2" s="223" t="s">
        <v>19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5"/>
      <c r="T2" s="84"/>
      <c r="U2" s="84"/>
      <c r="V2" s="84"/>
      <c r="W2" s="84"/>
      <c r="X2" s="84"/>
      <c r="Y2" s="84"/>
      <c r="Z2" s="84"/>
      <c r="AA2" s="84"/>
      <c r="AB2" s="85"/>
      <c r="AC2" s="86" t="s">
        <v>13</v>
      </c>
    </row>
    <row r="3" spans="1:29" ht="33" x14ac:dyDescent="0.6">
      <c r="A3" s="226" t="s">
        <v>11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6">
        <v>1</v>
      </c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7"/>
      <c r="W4" s="11"/>
      <c r="X4" s="11"/>
      <c r="Y4" s="11"/>
      <c r="Z4" s="11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42917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10" t="s">
        <v>15</v>
      </c>
      <c r="B6" s="67" t="s">
        <v>16</v>
      </c>
      <c r="C6" s="68"/>
      <c r="D6" s="69" t="s">
        <v>21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0</v>
      </c>
      <c r="U6" s="26"/>
      <c r="V6" s="27"/>
      <c r="W6" s="28" t="s">
        <v>10</v>
      </c>
      <c r="X6" s="29"/>
      <c r="Y6" s="29"/>
      <c r="Z6" s="30"/>
      <c r="AA6" s="30"/>
      <c r="AB6" s="30"/>
      <c r="AC6" s="31"/>
    </row>
    <row r="7" spans="1:29" ht="15.75" thickBot="1" x14ac:dyDescent="0.3">
      <c r="A7" s="88" t="s">
        <v>4</v>
      </c>
      <c r="B7" s="107" t="s">
        <v>17</v>
      </c>
      <c r="C7" s="108"/>
      <c r="D7" s="109" t="s">
        <v>20</v>
      </c>
      <c r="E7" s="159">
        <v>1</v>
      </c>
      <c r="F7" s="159">
        <v>2</v>
      </c>
      <c r="G7" s="159">
        <v>3</v>
      </c>
      <c r="H7" s="159">
        <v>4</v>
      </c>
      <c r="I7" s="159">
        <v>5</v>
      </c>
      <c r="J7" s="159">
        <v>6</v>
      </c>
      <c r="K7" s="159">
        <v>7</v>
      </c>
      <c r="L7" s="159">
        <v>8</v>
      </c>
      <c r="M7" s="159">
        <v>9</v>
      </c>
      <c r="N7" s="159">
        <v>10</v>
      </c>
      <c r="O7" s="159">
        <v>11</v>
      </c>
      <c r="P7" s="159">
        <v>12</v>
      </c>
      <c r="Q7" s="159">
        <v>13</v>
      </c>
      <c r="R7" s="159">
        <v>14</v>
      </c>
      <c r="S7" s="159">
        <v>15</v>
      </c>
      <c r="T7" s="25" t="s">
        <v>8</v>
      </c>
      <c r="U7" s="25" t="s">
        <v>1</v>
      </c>
      <c r="V7" s="34" t="s">
        <v>9</v>
      </c>
      <c r="W7" s="35">
        <v>0</v>
      </c>
      <c r="X7" s="36">
        <v>1</v>
      </c>
      <c r="Y7" s="36">
        <v>2</v>
      </c>
      <c r="Z7" s="36">
        <v>3</v>
      </c>
      <c r="AA7" s="36">
        <v>5</v>
      </c>
      <c r="AB7" s="37" t="s">
        <v>2</v>
      </c>
      <c r="AC7" s="38">
        <v>20</v>
      </c>
    </row>
    <row r="8" spans="1:29" ht="15.75" customHeight="1" x14ac:dyDescent="0.25">
      <c r="A8" s="234" t="s">
        <v>13</v>
      </c>
      <c r="B8" s="98">
        <v>1</v>
      </c>
      <c r="C8" s="99"/>
      <c r="D8" s="126" t="s">
        <v>24</v>
      </c>
      <c r="E8" s="129">
        <v>0</v>
      </c>
      <c r="F8" s="130">
        <v>0</v>
      </c>
      <c r="G8" s="130">
        <v>0</v>
      </c>
      <c r="H8" s="130">
        <v>1</v>
      </c>
      <c r="I8" s="130">
        <v>0</v>
      </c>
      <c r="J8" s="130">
        <v>2</v>
      </c>
      <c r="K8" s="130">
        <v>0</v>
      </c>
      <c r="L8" s="130">
        <v>0</v>
      </c>
      <c r="M8" s="130">
        <v>0</v>
      </c>
      <c r="N8" s="130">
        <v>0</v>
      </c>
      <c r="O8" s="59"/>
      <c r="P8" s="59"/>
      <c r="Q8" s="59"/>
      <c r="R8" s="59"/>
      <c r="S8" s="59"/>
      <c r="T8" s="60">
        <f t="shared" ref="T8:T11" si="0">IF(E8="","",SUM(E8:S8)+(COUNTIF(E8:S8,"5*")*5))</f>
        <v>3</v>
      </c>
      <c r="U8" s="217" t="s">
        <v>60</v>
      </c>
      <c r="V8" s="160">
        <f>SUM(T8:T11)+IF(ISNUMBER(U8),U8,0)+IF(ISNUMBER(U10),U10,0)+IF(ISNUMBER(U11),U11,0)</f>
        <v>8</v>
      </c>
      <c r="W8" s="50">
        <f>COUNTIF($E8:$S8,0)+COUNTIF($E9:$S9,0)+COUNTIF($E10:$S10,0)+COUNTIF($E11:$S11,0)</f>
        <v>23</v>
      </c>
      <c r="X8" s="50">
        <f>COUNTIF($E8:$S8,1)+COUNTIF($E9:$S9,1)+COUNTIF($E10:$S10,1)+COUNTIF($E11:$S11,1)</f>
        <v>6</v>
      </c>
      <c r="Y8" s="50">
        <f>COUNTIF($E8:$S8,2)+COUNTIF($E9:$S9,2)+COUNTIF($E10:$S10,2)+COUNTIF($E11:$S11,2)</f>
        <v>1</v>
      </c>
      <c r="Z8" s="50">
        <f>COUNTIF($E8:$S8,3)+COUNTIF($E9:$S9,3)+COUNTIF($E10:$S10,3)+COUNTIF($E11:$S11,3)</f>
        <v>0</v>
      </c>
      <c r="AA8" s="50">
        <f>COUNTIF($E8:$S8,5)+COUNTIF($E9:$S9,5)+COUNTIF($E10:$S10,5)+COUNTIF($E11:$S11,5)</f>
        <v>0</v>
      </c>
      <c r="AB8" s="51">
        <f>COUNTIF($E8:$S8,"5*")+COUNTIF($E9:$S9,"5*")+COUNTIF($E10:$S10,"5*")</f>
        <v>0</v>
      </c>
      <c r="AC8" s="112">
        <f>COUNTIF($E8:$S8,20)+COUNTIF($E9:$S9,20)+COUNTIF($E10:$S10,20)</f>
        <v>0</v>
      </c>
    </row>
    <row r="9" spans="1:29" ht="15.75" customHeight="1" thickBot="1" x14ac:dyDescent="0.3">
      <c r="A9" s="235"/>
      <c r="B9" s="101"/>
      <c r="C9" s="102"/>
      <c r="D9" s="102"/>
      <c r="E9" s="131">
        <v>0</v>
      </c>
      <c r="F9" s="128">
        <v>0</v>
      </c>
      <c r="G9" s="128">
        <v>1</v>
      </c>
      <c r="H9" s="128">
        <v>1</v>
      </c>
      <c r="I9" s="128">
        <v>0</v>
      </c>
      <c r="J9" s="128">
        <v>1</v>
      </c>
      <c r="K9" s="128">
        <v>0</v>
      </c>
      <c r="L9" s="128">
        <v>0</v>
      </c>
      <c r="M9" s="128">
        <v>0</v>
      </c>
      <c r="N9" s="128">
        <v>0</v>
      </c>
      <c r="O9" s="53"/>
      <c r="P9" s="53"/>
      <c r="Q9" s="53"/>
      <c r="R9" s="53"/>
      <c r="S9" s="53"/>
      <c r="T9" s="54">
        <f t="shared" si="0"/>
        <v>3</v>
      </c>
      <c r="U9" s="218"/>
      <c r="V9" s="161"/>
      <c r="W9" s="56"/>
      <c r="X9" s="56"/>
      <c r="Y9" s="56"/>
      <c r="Z9" s="56"/>
      <c r="AA9" s="56"/>
      <c r="AB9" s="57"/>
      <c r="AC9" s="113"/>
    </row>
    <row r="10" spans="1:29" ht="18.75" customHeight="1" thickBot="1" x14ac:dyDescent="0.3">
      <c r="A10" s="235"/>
      <c r="B10" s="101" t="s">
        <v>25</v>
      </c>
      <c r="C10" s="102"/>
      <c r="D10" s="124"/>
      <c r="E10" s="131">
        <v>0</v>
      </c>
      <c r="F10" s="128">
        <v>0</v>
      </c>
      <c r="G10" s="128">
        <v>1</v>
      </c>
      <c r="H10" s="128">
        <v>0</v>
      </c>
      <c r="I10" s="128">
        <v>0</v>
      </c>
      <c r="J10" s="128">
        <v>1</v>
      </c>
      <c r="K10" s="128">
        <v>0</v>
      </c>
      <c r="L10" s="128">
        <v>0</v>
      </c>
      <c r="M10" s="128">
        <v>0</v>
      </c>
      <c r="N10" s="128">
        <v>0</v>
      </c>
      <c r="O10" s="75"/>
      <c r="P10" s="75"/>
      <c r="Q10" s="75"/>
      <c r="R10" s="75"/>
      <c r="S10" s="75"/>
      <c r="T10" s="76">
        <f t="shared" si="0"/>
        <v>2</v>
      </c>
      <c r="U10" s="218"/>
      <c r="V10" s="162">
        <v>0.53888888888888886</v>
      </c>
      <c r="W10" s="39" t="s">
        <v>3</v>
      </c>
      <c r="X10" s="40"/>
      <c r="Y10" s="40"/>
      <c r="Z10" s="41"/>
      <c r="AA10" s="41"/>
      <c r="AB10" s="42"/>
      <c r="AC10" s="114" t="str">
        <f>TEXT( (V11-V10+0.00000000000001),"[hh].mm.ss")</f>
        <v>04.20.00</v>
      </c>
    </row>
    <row r="11" spans="1:29" ht="18.75" customHeight="1" thickBot="1" x14ac:dyDescent="0.3">
      <c r="A11" s="236"/>
      <c r="B11" s="104"/>
      <c r="C11" s="105"/>
      <c r="D11" s="105"/>
      <c r="E11" s="132"/>
      <c r="F11" s="133"/>
      <c r="G11" s="133"/>
      <c r="H11" s="133"/>
      <c r="I11" s="133"/>
      <c r="J11" s="133"/>
      <c r="K11" s="133"/>
      <c r="L11" s="133"/>
      <c r="M11" s="133"/>
      <c r="N11" s="133"/>
      <c r="O11" s="80"/>
      <c r="P11" s="80"/>
      <c r="Q11" s="80"/>
      <c r="R11" s="80"/>
      <c r="S11" s="80"/>
      <c r="T11" s="81" t="str">
        <f t="shared" si="0"/>
        <v/>
      </c>
      <c r="U11" s="219"/>
      <c r="V11" s="162">
        <v>0.71944444444444444</v>
      </c>
      <c r="W11" s="44" t="s">
        <v>12</v>
      </c>
      <c r="X11" s="45"/>
      <c r="Y11" s="45"/>
      <c r="Z11" s="46"/>
      <c r="AA11" s="47"/>
      <c r="AB11" s="48"/>
      <c r="AC11" s="115" t="str">
        <f>TEXT(IF($E9="","",(IF($E10="",T9/(15-(COUNTIF($E9:$S9,""))),(IF($E11="",(T9+T10)/(30-(COUNTIF($E9:$S9,"")+COUNTIF($E10:$S10,""))), (T9+T10+T11)/(45-(COUNTIF($E9:$S9,"")+COUNTIF($E10:$S10,"")+COUNTIF($E11:$S11,"")))))))),"0,00")</f>
        <v>0,25</v>
      </c>
    </row>
    <row r="12" spans="1:29" ht="15" x14ac:dyDescent="0.25">
      <c r="A12" s="89"/>
      <c r="B12" s="98"/>
      <c r="C12" s="99"/>
      <c r="D12" s="126"/>
      <c r="E12" s="129"/>
      <c r="F12" s="130"/>
      <c r="G12" s="130"/>
      <c r="H12" s="130"/>
      <c r="I12" s="130"/>
      <c r="J12" s="130"/>
      <c r="K12" s="130"/>
      <c r="L12" s="130"/>
      <c r="M12" s="130"/>
      <c r="N12" s="130"/>
      <c r="O12" s="59"/>
      <c r="P12" s="59"/>
      <c r="Q12" s="59"/>
      <c r="R12" s="59"/>
      <c r="S12" s="59"/>
      <c r="T12" s="60"/>
      <c r="U12" s="217"/>
      <c r="V12" s="163"/>
      <c r="W12" s="50"/>
      <c r="X12" s="50"/>
      <c r="Y12" s="50"/>
      <c r="Z12" s="50"/>
      <c r="AA12" s="50"/>
      <c r="AB12" s="51"/>
      <c r="AC12" s="112"/>
    </row>
    <row r="13" spans="1:29" ht="15.75" thickBot="1" x14ac:dyDescent="0.3">
      <c r="A13" s="90"/>
      <c r="B13" s="101"/>
      <c r="C13" s="102"/>
      <c r="D13" s="102"/>
      <c r="E13" s="131"/>
      <c r="F13" s="128"/>
      <c r="G13" s="128"/>
      <c r="H13" s="128"/>
      <c r="I13" s="128"/>
      <c r="J13" s="128"/>
      <c r="K13" s="128"/>
      <c r="L13" s="128"/>
      <c r="M13" s="128"/>
      <c r="N13" s="128"/>
      <c r="O13" s="53"/>
      <c r="P13" s="53"/>
      <c r="Q13" s="53"/>
      <c r="R13" s="53"/>
      <c r="S13" s="53"/>
      <c r="T13" s="54"/>
      <c r="U13" s="218"/>
      <c r="V13" s="164"/>
      <c r="W13" s="56"/>
      <c r="X13" s="56"/>
      <c r="Y13" s="56"/>
      <c r="Z13" s="56"/>
      <c r="AA13" s="56"/>
      <c r="AB13" s="57"/>
      <c r="AC13" s="113"/>
    </row>
    <row r="14" spans="1:29" ht="18.75" thickBot="1" x14ac:dyDescent="0.3">
      <c r="A14" s="91"/>
      <c r="B14" s="101"/>
      <c r="C14" s="102"/>
      <c r="D14" s="124"/>
      <c r="E14" s="131"/>
      <c r="F14" s="128"/>
      <c r="G14" s="128"/>
      <c r="H14" s="128"/>
      <c r="I14" s="128"/>
      <c r="J14" s="128"/>
      <c r="K14" s="128"/>
      <c r="L14" s="128"/>
      <c r="M14" s="128"/>
      <c r="N14" s="128"/>
      <c r="O14" s="75"/>
      <c r="P14" s="75"/>
      <c r="Q14" s="75"/>
      <c r="R14" s="75"/>
      <c r="S14" s="75"/>
      <c r="T14" s="76"/>
      <c r="U14" s="218"/>
      <c r="V14" s="165"/>
      <c r="W14" s="39"/>
      <c r="X14" s="40"/>
      <c r="Y14" s="40"/>
      <c r="Z14" s="41"/>
      <c r="AA14" s="41"/>
      <c r="AB14" s="42"/>
      <c r="AC14" s="114"/>
    </row>
    <row r="15" spans="1:29" ht="18.75" thickBot="1" x14ac:dyDescent="0.3">
      <c r="A15" s="92"/>
      <c r="B15" s="104"/>
      <c r="C15" s="105"/>
      <c r="D15" s="105"/>
      <c r="E15" s="132"/>
      <c r="F15" s="133"/>
      <c r="G15" s="133"/>
      <c r="H15" s="133"/>
      <c r="I15" s="133"/>
      <c r="J15" s="133"/>
      <c r="K15" s="133"/>
      <c r="L15" s="133"/>
      <c r="M15" s="133"/>
      <c r="N15" s="133"/>
      <c r="O15" s="80"/>
      <c r="P15" s="80"/>
      <c r="Q15" s="80"/>
      <c r="R15" s="80"/>
      <c r="S15" s="80"/>
      <c r="T15" s="81"/>
      <c r="U15" s="219"/>
      <c r="V15" s="166"/>
      <c r="W15" s="44"/>
      <c r="X15" s="45"/>
      <c r="Y15" s="45"/>
      <c r="Z15" s="46"/>
      <c r="AA15" s="47"/>
      <c r="AB15" s="48"/>
      <c r="AC15" s="115"/>
    </row>
  </sheetData>
  <mergeCells count="8">
    <mergeCell ref="U12:U15"/>
    <mergeCell ref="D1:S1"/>
    <mergeCell ref="D2:S2"/>
    <mergeCell ref="A3:AB3"/>
    <mergeCell ref="A1:C1"/>
    <mergeCell ref="A2:C2"/>
    <mergeCell ref="U8:U11"/>
    <mergeCell ref="A8:A11"/>
  </mergeCells>
  <phoneticPr fontId="0" type="noConversion"/>
  <pageMargins left="0.23622047244094491" right="0.23622047244094491" top="0.35433070866141736" bottom="0.15748031496062992" header="0.31496062992125984" footer="0.31496062992125984"/>
  <pageSetup paperSize="9" scale="84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28" t="s">
        <v>22</v>
      </c>
      <c r="B1" s="229"/>
      <c r="C1" s="230"/>
      <c r="D1" s="220" t="s">
        <v>42</v>
      </c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2"/>
      <c r="T1" s="83"/>
      <c r="U1" s="83"/>
      <c r="V1" s="83"/>
      <c r="W1" s="83"/>
      <c r="X1" s="83"/>
      <c r="Y1" s="83"/>
      <c r="Z1" s="83"/>
      <c r="AA1" s="83"/>
      <c r="AB1" s="83"/>
      <c r="AC1" s="2"/>
    </row>
    <row r="2" spans="1:29" ht="55.5" customHeight="1" thickBot="1" x14ac:dyDescent="0.45">
      <c r="A2" s="231"/>
      <c r="B2" s="232"/>
      <c r="C2" s="233"/>
      <c r="D2" s="223" t="s">
        <v>19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5"/>
      <c r="T2" s="84"/>
      <c r="U2" s="84"/>
      <c r="V2" s="84"/>
      <c r="W2" s="84"/>
      <c r="X2" s="84"/>
      <c r="Y2" s="84"/>
      <c r="Z2" s="84"/>
      <c r="AA2" s="84"/>
      <c r="AB2" s="85"/>
      <c r="AC2" s="86" t="s">
        <v>5</v>
      </c>
    </row>
    <row r="3" spans="1:29" ht="33" x14ac:dyDescent="0.6">
      <c r="A3" s="226" t="s">
        <v>11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6">
        <v>1</v>
      </c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7"/>
      <c r="W4" s="11"/>
      <c r="X4" s="11"/>
      <c r="Y4" s="11"/>
      <c r="Z4" s="11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42917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95" t="s">
        <v>15</v>
      </c>
      <c r="B6" s="67" t="s">
        <v>16</v>
      </c>
      <c r="C6" s="68"/>
      <c r="D6" s="69" t="s">
        <v>21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0</v>
      </c>
      <c r="U6" s="26"/>
      <c r="V6" s="27"/>
      <c r="W6" s="28" t="s">
        <v>10</v>
      </c>
      <c r="X6" s="29"/>
      <c r="Y6" s="29"/>
      <c r="Z6" s="30"/>
      <c r="AA6" s="30"/>
      <c r="AB6" s="30"/>
      <c r="AC6" s="31"/>
    </row>
    <row r="7" spans="1:29" ht="15.75" thickBot="1" x14ac:dyDescent="0.3">
      <c r="A7" s="196" t="s">
        <v>4</v>
      </c>
      <c r="B7" s="107" t="s">
        <v>17</v>
      </c>
      <c r="C7" s="108"/>
      <c r="D7" s="109" t="s">
        <v>20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3" t="s">
        <v>8</v>
      </c>
      <c r="U7" s="33" t="s">
        <v>1</v>
      </c>
      <c r="V7" s="34" t="s">
        <v>9</v>
      </c>
      <c r="W7" s="35">
        <v>0</v>
      </c>
      <c r="X7" s="36">
        <v>1</v>
      </c>
      <c r="Y7" s="36">
        <v>2</v>
      </c>
      <c r="Z7" s="36">
        <v>3</v>
      </c>
      <c r="AA7" s="36">
        <v>5</v>
      </c>
      <c r="AB7" s="37" t="s">
        <v>2</v>
      </c>
      <c r="AC7" s="38">
        <v>20</v>
      </c>
    </row>
    <row r="8" spans="1:29" ht="15.75" thickBot="1" x14ac:dyDescent="0.3">
      <c r="A8" s="240" t="s">
        <v>5</v>
      </c>
      <c r="B8" s="181"/>
      <c r="C8" s="182"/>
      <c r="D8" s="183" t="s">
        <v>24</v>
      </c>
      <c r="E8" s="73">
        <v>0</v>
      </c>
      <c r="F8" s="73">
        <v>1</v>
      </c>
      <c r="G8" s="73">
        <v>1</v>
      </c>
      <c r="H8" s="73">
        <v>5</v>
      </c>
      <c r="I8" s="73">
        <v>0</v>
      </c>
      <c r="J8" s="73">
        <v>0</v>
      </c>
      <c r="K8" s="73">
        <v>0</v>
      </c>
      <c r="L8" s="73">
        <v>5</v>
      </c>
      <c r="M8" s="73">
        <v>0</v>
      </c>
      <c r="N8" s="73">
        <v>0</v>
      </c>
      <c r="O8" s="59"/>
      <c r="P8" s="59"/>
      <c r="Q8" s="59"/>
      <c r="R8" s="59"/>
      <c r="S8" s="59"/>
      <c r="T8" s="60">
        <f t="shared" ref="T8:T27" si="0">IF(E8="","",SUM(E8:S8)+(COUNTIF(E8:S8,"5*")*5))</f>
        <v>12</v>
      </c>
      <c r="U8" s="237" t="s">
        <v>60</v>
      </c>
      <c r="V8" s="61">
        <f>SUM(T8:T11)+IF(ISNUMBER(U8),U8,0)+IF(ISNUMBER(U10),U10,0)+IF(ISNUMBER(U11),U11,0)</f>
        <v>14</v>
      </c>
      <c r="W8" s="50">
        <f>COUNTIF($E8:$S8,0)+COUNTIF($E9:$S9,0)+COUNTIF($E10:$S10,0)+COUNTIF($E11:$S11,0)</f>
        <v>24</v>
      </c>
      <c r="X8" s="50">
        <f>COUNTIF($E8:$S8,1)+COUNTIF($E9:$S9,1)+COUNTIF($E10:$S10,1)+COUNTIF($E11:$S11,1)</f>
        <v>4</v>
      </c>
      <c r="Y8" s="50">
        <f>COUNTIF($E8:$S8,2)+COUNTIF($E9:$S9,2)+COUNTIF($E10:$S10,2)+COUNTIF($E11:$S11,2)</f>
        <v>0</v>
      </c>
      <c r="Z8" s="50">
        <f>COUNTIF($E8:$S8,3)+COUNTIF($E9:$S9,3)+COUNTIF($E10:$S10,3)+COUNTIF($E11:$S11,3)</f>
        <v>0</v>
      </c>
      <c r="AA8" s="50">
        <f>COUNTIF($E8:$S8,5)+COUNTIF($E9:$S9,5)+COUNTIF($E10:$S10,5)+COUNTIF($E11:$S11,5)</f>
        <v>2</v>
      </c>
      <c r="AB8" s="51">
        <f>COUNTIF($E8:$S8,"5*")+COUNTIF($E9:$S9,"5*")+COUNTIF($E10:$S10,"5*")</f>
        <v>0</v>
      </c>
      <c r="AC8" s="52">
        <f>COUNTIF($E8:$S8,20)+COUNTIF($E9:$S9,20)+COUNTIF($E10:$S10,20)</f>
        <v>0</v>
      </c>
    </row>
    <row r="9" spans="1:29" ht="15.75" thickBot="1" x14ac:dyDescent="0.3">
      <c r="A9" s="241"/>
      <c r="B9" s="184"/>
      <c r="C9" s="185"/>
      <c r="D9" s="186"/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53"/>
      <c r="P9" s="53"/>
      <c r="Q9" s="53"/>
      <c r="R9" s="53"/>
      <c r="S9" s="53"/>
      <c r="T9" s="60">
        <f t="shared" si="0"/>
        <v>0</v>
      </c>
      <c r="U9" s="238"/>
      <c r="V9" s="55"/>
      <c r="W9" s="56"/>
      <c r="X9" s="56"/>
      <c r="Y9" s="56"/>
      <c r="Z9" s="56"/>
      <c r="AA9" s="56"/>
      <c r="AB9" s="57"/>
      <c r="AC9" s="58"/>
    </row>
    <row r="10" spans="1:29" ht="18.75" thickBot="1" x14ac:dyDescent="0.3">
      <c r="A10" s="241"/>
      <c r="B10" s="187">
        <v>50</v>
      </c>
      <c r="C10" s="188" t="s">
        <v>86</v>
      </c>
      <c r="D10" s="189" t="s">
        <v>87</v>
      </c>
      <c r="E10" s="73">
        <v>0</v>
      </c>
      <c r="F10" s="73">
        <v>0</v>
      </c>
      <c r="G10" s="73">
        <v>0</v>
      </c>
      <c r="H10" s="73">
        <v>0</v>
      </c>
      <c r="I10" s="73">
        <v>1</v>
      </c>
      <c r="J10" s="73">
        <v>0</v>
      </c>
      <c r="K10" s="73">
        <v>0</v>
      </c>
      <c r="L10" s="73">
        <v>1</v>
      </c>
      <c r="M10" s="73">
        <v>0</v>
      </c>
      <c r="N10" s="73">
        <v>0</v>
      </c>
      <c r="O10" s="75"/>
      <c r="P10" s="75"/>
      <c r="Q10" s="75"/>
      <c r="R10" s="75"/>
      <c r="S10" s="75"/>
      <c r="T10" s="60">
        <f t="shared" si="0"/>
        <v>2</v>
      </c>
      <c r="U10" s="238"/>
      <c r="V10" s="125">
        <v>0.53611111111111109</v>
      </c>
      <c r="W10" s="39" t="s">
        <v>3</v>
      </c>
      <c r="X10" s="40"/>
      <c r="Y10" s="40"/>
      <c r="Z10" s="41"/>
      <c r="AA10" s="41"/>
      <c r="AB10" s="42"/>
      <c r="AC10" s="43" t="str">
        <f>TEXT( (V11-V10+0.00000000000001),"[hh].mm.ss")</f>
        <v>04.35.00</v>
      </c>
    </row>
    <row r="11" spans="1:29" ht="18.75" thickBot="1" x14ac:dyDescent="0.3">
      <c r="A11" s="242"/>
      <c r="B11" s="190"/>
      <c r="C11" s="191"/>
      <c r="D11" s="192"/>
      <c r="E11" s="73"/>
      <c r="F11" s="59"/>
      <c r="G11" s="59"/>
      <c r="H11" s="59"/>
      <c r="I11" s="59"/>
      <c r="J11" s="59"/>
      <c r="K11" s="59"/>
      <c r="L11" s="59"/>
      <c r="M11" s="59"/>
      <c r="N11" s="59"/>
      <c r="O11" s="71"/>
      <c r="P11" s="71"/>
      <c r="Q11" s="71"/>
      <c r="R11" s="71"/>
      <c r="S11" s="71"/>
      <c r="T11" s="60" t="str">
        <f t="shared" si="0"/>
        <v/>
      </c>
      <c r="U11" s="239"/>
      <c r="V11" s="125">
        <v>0.7270833333333333</v>
      </c>
      <c r="W11" s="44" t="s">
        <v>12</v>
      </c>
      <c r="X11" s="45"/>
      <c r="Y11" s="45"/>
      <c r="Z11" s="46"/>
      <c r="AA11" s="47"/>
      <c r="AB11" s="48"/>
      <c r="AC11" s="49" t="str">
        <f>TEXT(IF($E9="","",(IF($E10="",T9/(15-(COUNTIF($E9:$S9,""))),(IF($E11="",(T9+T10)/(30-(COUNTIF($E9:$S9,"")+COUNTIF($E10:$S10,""))), (T9+T10+T11)/(45-(COUNTIF($E9:$S9,"")+COUNTIF($E10:$S10,"")+COUNTIF($E11:$S11,"")))))))),"0,00")</f>
        <v>0,10</v>
      </c>
    </row>
    <row r="12" spans="1:29" ht="15.75" thickBot="1" x14ac:dyDescent="0.3">
      <c r="A12" s="240" t="s">
        <v>5</v>
      </c>
      <c r="B12" s="193"/>
      <c r="C12" s="194"/>
      <c r="D12" s="183" t="s">
        <v>76</v>
      </c>
      <c r="E12" s="73">
        <v>0</v>
      </c>
      <c r="F12" s="73">
        <v>2</v>
      </c>
      <c r="G12" s="73">
        <v>2</v>
      </c>
      <c r="H12" s="73">
        <v>5</v>
      </c>
      <c r="I12" s="73">
        <v>5</v>
      </c>
      <c r="J12" s="73">
        <v>5</v>
      </c>
      <c r="K12" s="73">
        <v>1</v>
      </c>
      <c r="L12" s="73">
        <v>3</v>
      </c>
      <c r="M12" s="73">
        <v>5</v>
      </c>
      <c r="N12" s="73">
        <v>5</v>
      </c>
      <c r="O12" s="59"/>
      <c r="P12" s="59"/>
      <c r="Q12" s="59"/>
      <c r="R12" s="59"/>
      <c r="S12" s="59"/>
      <c r="T12" s="60">
        <f t="shared" si="0"/>
        <v>33</v>
      </c>
      <c r="U12" s="237" t="s">
        <v>61</v>
      </c>
      <c r="V12" s="61">
        <f>SUM(T12:T15)+IF(ISNUMBER(U12),U12,0)+IF(ISNUMBER(U14),U14,0)+IF(ISNUMBER(U15),U15,0)</f>
        <v>62</v>
      </c>
      <c r="W12" s="50">
        <f>COUNTIF($E12:$S12,0)+COUNTIF($E13:$S13,0)+COUNTIF($E14:$S14,0)+COUNTIF($E15:$S15,0)</f>
        <v>8</v>
      </c>
      <c r="X12" s="50">
        <f>COUNTIF($E12:$S12,1)+COUNTIF($E13:$S13,1)+COUNTIF($E14:$S14,1)+COUNTIF($E15:$S15,1)</f>
        <v>8</v>
      </c>
      <c r="Y12" s="50">
        <f>COUNTIF($E12:$S12,2)+COUNTIF($E13:$S13,2)+COUNTIF($E14:$S14,2)+COUNTIF($E15:$S15,2)</f>
        <v>2</v>
      </c>
      <c r="Z12" s="50">
        <f>COUNTIF($E12:$S12,3)+COUNTIF($E13:$S13,3)+COUNTIF($E14:$S14,3)+COUNTIF($E15:$S15,3)</f>
        <v>5</v>
      </c>
      <c r="AA12" s="50">
        <f>COUNTIF($E12:$S12,5)+COUNTIF($E13:$S13,5)+COUNTIF($E14:$S14,5)+COUNTIF($E15:$S15,5)</f>
        <v>7</v>
      </c>
      <c r="AB12" s="51">
        <f>COUNTIF($E12:$S12,"5*")+COUNTIF($E13:$S13,"5*")+COUNTIF($E14:$S14,"5*")</f>
        <v>0</v>
      </c>
      <c r="AC12" s="112">
        <f>COUNTIF($E12:$S12,20)+COUNTIF($E13:$S13,20)+COUNTIF($E14:$S14,20)</f>
        <v>0</v>
      </c>
    </row>
    <row r="13" spans="1:29" ht="15.75" thickBot="1" x14ac:dyDescent="0.3">
      <c r="A13" s="241"/>
      <c r="B13" s="187"/>
      <c r="C13" s="188"/>
      <c r="D13" s="189"/>
      <c r="E13" s="73">
        <v>0</v>
      </c>
      <c r="F13" s="73">
        <v>1</v>
      </c>
      <c r="G13" s="73">
        <v>1</v>
      </c>
      <c r="H13" s="73">
        <v>1</v>
      </c>
      <c r="I13" s="73">
        <v>5</v>
      </c>
      <c r="J13" s="73">
        <v>0</v>
      </c>
      <c r="K13" s="73">
        <v>0</v>
      </c>
      <c r="L13" s="73">
        <v>5</v>
      </c>
      <c r="M13" s="73">
        <v>3</v>
      </c>
      <c r="N13" s="73">
        <v>1</v>
      </c>
      <c r="O13" s="53"/>
      <c r="P13" s="53"/>
      <c r="Q13" s="53"/>
      <c r="R13" s="53"/>
      <c r="S13" s="53"/>
      <c r="T13" s="60">
        <f t="shared" si="0"/>
        <v>17</v>
      </c>
      <c r="U13" s="238"/>
      <c r="V13" s="55"/>
      <c r="W13" s="56"/>
      <c r="X13" s="56"/>
      <c r="Y13" s="56"/>
      <c r="Z13" s="56"/>
      <c r="AA13" s="56"/>
      <c r="AB13" s="57"/>
      <c r="AC13" s="113"/>
    </row>
    <row r="14" spans="1:29" ht="18.75" thickBot="1" x14ac:dyDescent="0.3">
      <c r="A14" s="241"/>
      <c r="B14" s="187">
        <v>51</v>
      </c>
      <c r="C14" s="188" t="s">
        <v>88</v>
      </c>
      <c r="D14" s="189" t="s">
        <v>89</v>
      </c>
      <c r="E14" s="73">
        <v>0</v>
      </c>
      <c r="F14" s="73">
        <v>3</v>
      </c>
      <c r="G14" s="73">
        <v>0</v>
      </c>
      <c r="H14" s="73">
        <v>1</v>
      </c>
      <c r="I14" s="73">
        <v>1</v>
      </c>
      <c r="J14" s="73">
        <v>3</v>
      </c>
      <c r="K14" s="73">
        <v>0</v>
      </c>
      <c r="L14" s="73">
        <v>1</v>
      </c>
      <c r="M14" s="73">
        <v>3</v>
      </c>
      <c r="N14" s="73">
        <v>0</v>
      </c>
      <c r="O14" s="75"/>
      <c r="P14" s="75"/>
      <c r="Q14" s="75"/>
      <c r="R14" s="75"/>
      <c r="S14" s="75"/>
      <c r="T14" s="60">
        <f t="shared" si="0"/>
        <v>12</v>
      </c>
      <c r="U14" s="238"/>
      <c r="V14" s="125">
        <v>0.53680555555555554</v>
      </c>
      <c r="W14" s="39" t="s">
        <v>3</v>
      </c>
      <c r="X14" s="40"/>
      <c r="Y14" s="40"/>
      <c r="Z14" s="41"/>
      <c r="AA14" s="41"/>
      <c r="AB14" s="42"/>
      <c r="AC14" s="114" t="str">
        <f>TEXT( (V15-V14+0.00000000000001),"[hh].mm.ss")</f>
        <v>05.16.00</v>
      </c>
    </row>
    <row r="15" spans="1:29" ht="18.75" thickBot="1" x14ac:dyDescent="0.3">
      <c r="A15" s="242"/>
      <c r="B15" s="190"/>
      <c r="C15" s="191"/>
      <c r="D15" s="192"/>
      <c r="E15" s="73"/>
      <c r="F15" s="59"/>
      <c r="G15" s="59"/>
      <c r="H15" s="59"/>
      <c r="I15" s="59"/>
      <c r="J15" s="59"/>
      <c r="K15" s="59"/>
      <c r="L15" s="59"/>
      <c r="M15" s="59"/>
      <c r="N15" s="59"/>
      <c r="O15" s="80"/>
      <c r="P15" s="80"/>
      <c r="Q15" s="80"/>
      <c r="R15" s="80"/>
      <c r="S15" s="80"/>
      <c r="T15" s="60" t="str">
        <f t="shared" si="0"/>
        <v/>
      </c>
      <c r="U15" s="239"/>
      <c r="V15" s="125">
        <v>0.75624999999999998</v>
      </c>
      <c r="W15" s="44" t="s">
        <v>12</v>
      </c>
      <c r="X15" s="45"/>
      <c r="Y15" s="45"/>
      <c r="Z15" s="46"/>
      <c r="AA15" s="47"/>
      <c r="AB15" s="48"/>
      <c r="AC15" s="115" t="str">
        <f>TEXT(IF($E13="","",(IF($E14="",T13/(15-(COUNTIF($E13:$S13,""))),(IF($E15="",(T13+T14)/(30-(COUNTIF($E13:$S13,"")+COUNTIF($E14:$S14,""))), (T13+T14+T15)/(45-(COUNTIF($E13:$S13,"")+COUNTIF($E14:$S14,"")+COUNTIF($E15:$S15,"")))))))),"0,00")</f>
        <v>1,45</v>
      </c>
    </row>
    <row r="16" spans="1:29" ht="15.75" thickBot="1" x14ac:dyDescent="0.3">
      <c r="A16" s="240" t="s">
        <v>5</v>
      </c>
      <c r="B16" s="193"/>
      <c r="C16" s="194"/>
      <c r="D16" s="183" t="s">
        <v>24</v>
      </c>
      <c r="E16" s="73">
        <v>3</v>
      </c>
      <c r="F16" s="73">
        <v>3</v>
      </c>
      <c r="G16" s="73">
        <v>5</v>
      </c>
      <c r="H16" s="73">
        <v>3</v>
      </c>
      <c r="I16" s="73">
        <v>3</v>
      </c>
      <c r="J16" s="73">
        <v>3</v>
      </c>
      <c r="K16" s="73">
        <v>5</v>
      </c>
      <c r="L16" s="73">
        <v>3</v>
      </c>
      <c r="M16" s="73">
        <v>3</v>
      </c>
      <c r="N16" s="73">
        <v>3</v>
      </c>
      <c r="O16" s="59"/>
      <c r="P16" s="59"/>
      <c r="Q16" s="59"/>
      <c r="R16" s="59"/>
      <c r="S16" s="59"/>
      <c r="T16" s="60">
        <f t="shared" si="0"/>
        <v>34</v>
      </c>
      <c r="U16" s="237" t="s">
        <v>62</v>
      </c>
      <c r="V16" s="61">
        <f>SUM(T16:T19)+IF(ISNUMBER(U16),U16,0)+IF(ISNUMBER(U18),U18,0)+IF(ISNUMBER(U19),U19,0)</f>
        <v>66</v>
      </c>
      <c r="W16" s="50">
        <f>COUNTIF($E16:$S16,0)+COUNTIF($E17:$S17,0)+COUNTIF($E18:$S18,0)+COUNTIF($E19:$S19,0)</f>
        <v>5</v>
      </c>
      <c r="X16" s="50">
        <f>COUNTIF($E16:$S16,1)+COUNTIF($E17:$S17,1)+COUNTIF($E18:$S18,1)+COUNTIF($E19:$S19,1)</f>
        <v>5</v>
      </c>
      <c r="Y16" s="50">
        <f>COUNTIF($E16:$S16,2)+COUNTIF($E17:$S17,2)+COUNTIF($E18:$S18,2)+COUNTIF($E19:$S19,2)</f>
        <v>5</v>
      </c>
      <c r="Z16" s="50">
        <f>COUNTIF($E16:$S16,3)+COUNTIF($E17:$S17,3)+COUNTIF($E18:$S18,3)+COUNTIF($E19:$S19,3)</f>
        <v>12</v>
      </c>
      <c r="AA16" s="50">
        <f>COUNTIF($E16:$S16,5)+COUNTIF($E17:$S17,5)+COUNTIF($E18:$S18,5)+COUNTIF($E19:$S19,5)</f>
        <v>3</v>
      </c>
      <c r="AB16" s="51">
        <f>COUNTIF($E16:$S16,"5*")+COUNTIF($E17:$S17,"5*")+COUNTIF($E18:$S18,"5*")</f>
        <v>0</v>
      </c>
      <c r="AC16" s="112">
        <f>COUNTIF($E16:$S16,20)+COUNTIF($E17:$S17,20)+COUNTIF($E18:$S18,20)</f>
        <v>0</v>
      </c>
    </row>
    <row r="17" spans="1:29" ht="15.75" thickBot="1" x14ac:dyDescent="0.3">
      <c r="A17" s="241"/>
      <c r="B17" s="187"/>
      <c r="C17" s="188"/>
      <c r="D17" s="189"/>
      <c r="E17" s="73">
        <v>0</v>
      </c>
      <c r="F17" s="73">
        <v>2</v>
      </c>
      <c r="G17" s="73">
        <v>1</v>
      </c>
      <c r="H17" s="73">
        <v>3</v>
      </c>
      <c r="I17" s="73">
        <v>3</v>
      </c>
      <c r="J17" s="73">
        <v>0</v>
      </c>
      <c r="K17" s="73">
        <v>1</v>
      </c>
      <c r="L17" s="73">
        <v>3</v>
      </c>
      <c r="M17" s="73">
        <v>2</v>
      </c>
      <c r="N17" s="73">
        <v>2</v>
      </c>
      <c r="O17" s="53"/>
      <c r="P17" s="53"/>
      <c r="Q17" s="53"/>
      <c r="R17" s="53"/>
      <c r="S17" s="53"/>
      <c r="T17" s="60">
        <f t="shared" si="0"/>
        <v>17</v>
      </c>
      <c r="U17" s="238"/>
      <c r="V17" s="55"/>
      <c r="W17" s="56"/>
      <c r="X17" s="56"/>
      <c r="Y17" s="56"/>
      <c r="Z17" s="56"/>
      <c r="AA17" s="56"/>
      <c r="AB17" s="57"/>
      <c r="AC17" s="113"/>
    </row>
    <row r="18" spans="1:29" ht="18.75" thickBot="1" x14ac:dyDescent="0.3">
      <c r="A18" s="241"/>
      <c r="B18" s="187">
        <v>52</v>
      </c>
      <c r="C18" s="188" t="s">
        <v>26</v>
      </c>
      <c r="D18" s="189" t="s">
        <v>28</v>
      </c>
      <c r="E18" s="73">
        <v>0</v>
      </c>
      <c r="F18" s="73">
        <v>1</v>
      </c>
      <c r="G18" s="73">
        <v>2</v>
      </c>
      <c r="H18" s="73">
        <v>5</v>
      </c>
      <c r="I18" s="73">
        <v>3</v>
      </c>
      <c r="J18" s="73">
        <v>1</v>
      </c>
      <c r="K18" s="73">
        <v>0</v>
      </c>
      <c r="L18" s="73">
        <v>0</v>
      </c>
      <c r="M18" s="73">
        <v>2</v>
      </c>
      <c r="N18" s="73">
        <v>1</v>
      </c>
      <c r="O18" s="75"/>
      <c r="P18" s="75"/>
      <c r="Q18" s="75"/>
      <c r="R18" s="75"/>
      <c r="S18" s="75"/>
      <c r="T18" s="60">
        <f t="shared" si="0"/>
        <v>15</v>
      </c>
      <c r="U18" s="238"/>
      <c r="V18" s="125">
        <v>0.53749999999999998</v>
      </c>
      <c r="W18" s="39" t="s">
        <v>3</v>
      </c>
      <c r="X18" s="40"/>
      <c r="Y18" s="40"/>
      <c r="Z18" s="41"/>
      <c r="AA18" s="41"/>
      <c r="AB18" s="42"/>
      <c r="AC18" s="114" t="str">
        <f>TEXT( (V19-V18+0.00000000000001),"[hh].mm.ss")</f>
        <v>05.12.00</v>
      </c>
    </row>
    <row r="19" spans="1:29" ht="18.75" thickBot="1" x14ac:dyDescent="0.3">
      <c r="A19" s="242"/>
      <c r="B19" s="190"/>
      <c r="C19" s="191"/>
      <c r="D19" s="192"/>
      <c r="E19" s="73"/>
      <c r="F19" s="59"/>
      <c r="G19" s="59"/>
      <c r="H19" s="59"/>
      <c r="I19" s="59"/>
      <c r="J19" s="59"/>
      <c r="K19" s="59"/>
      <c r="L19" s="59"/>
      <c r="M19" s="59"/>
      <c r="N19" s="59"/>
      <c r="O19" s="80"/>
      <c r="P19" s="80"/>
      <c r="Q19" s="80"/>
      <c r="R19" s="80"/>
      <c r="S19" s="80"/>
      <c r="T19" s="60" t="str">
        <f t="shared" si="0"/>
        <v/>
      </c>
      <c r="U19" s="239"/>
      <c r="V19" s="125">
        <v>0.75416666666666676</v>
      </c>
      <c r="W19" s="44" t="s">
        <v>12</v>
      </c>
      <c r="X19" s="45"/>
      <c r="Y19" s="45"/>
      <c r="Z19" s="46"/>
      <c r="AA19" s="47"/>
      <c r="AB19" s="48"/>
      <c r="AC19" s="115" t="str">
        <f>TEXT(IF($E17="","",(IF($E18="",T17/(15-(COUNTIF($E17:$S17,""))),(IF($E19="",(T17+T18)/(30-(COUNTIF($E17:$S17,"")+COUNTIF($E18:$S18,""))), (T17+T18+T19)/(45-(COUNTIF($E17:$S17,"")+COUNTIF($E18:$S18,"")+COUNTIF($E19:$S19,"")))))))),"0,00")</f>
        <v>1,60</v>
      </c>
    </row>
    <row r="20" spans="1:29" ht="15.75" thickBot="1" x14ac:dyDescent="0.3">
      <c r="A20" s="240" t="s">
        <v>5</v>
      </c>
      <c r="B20" s="193"/>
      <c r="C20" s="194"/>
      <c r="D20" s="183" t="s">
        <v>24</v>
      </c>
      <c r="E20" s="73">
        <v>3</v>
      </c>
      <c r="F20" s="73">
        <v>2</v>
      </c>
      <c r="G20" s="73">
        <v>5</v>
      </c>
      <c r="H20" s="73">
        <v>5</v>
      </c>
      <c r="I20" s="73">
        <v>5</v>
      </c>
      <c r="J20" s="73">
        <v>3</v>
      </c>
      <c r="K20" s="73">
        <v>3</v>
      </c>
      <c r="L20" s="73">
        <v>3</v>
      </c>
      <c r="M20" s="73">
        <v>3</v>
      </c>
      <c r="N20" s="73">
        <v>3</v>
      </c>
      <c r="O20" s="59"/>
      <c r="P20" s="59"/>
      <c r="Q20" s="59"/>
      <c r="R20" s="59"/>
      <c r="S20" s="59"/>
      <c r="T20" s="60">
        <f t="shared" si="0"/>
        <v>35</v>
      </c>
      <c r="U20" s="237" t="s">
        <v>63</v>
      </c>
      <c r="V20" s="61">
        <f>SUM(T20:T23)+IF(ISNUMBER(U20),U20,0)+IF(ISNUMBER(U22),U22,0)+IF(ISNUMBER(U23),U23,0)</f>
        <v>100</v>
      </c>
      <c r="W20" s="50">
        <f>COUNTIF($E20:$S20,0)+COUNTIF($E21:$S21,0)+COUNTIF($E22:$S22,0)+COUNTIF($E23:$S23,0)</f>
        <v>0</v>
      </c>
      <c r="X20" s="50">
        <f>COUNTIF($E20:$S20,1)+COUNTIF($E21:$S21,1)+COUNTIF($E22:$S22,1)+COUNTIF($E23:$S23,1)</f>
        <v>4</v>
      </c>
      <c r="Y20" s="50">
        <f>COUNTIF($E20:$S20,2)+COUNTIF($E21:$S21,2)+COUNTIF($E22:$S22,2)+COUNTIF($E23:$S23,2)</f>
        <v>2</v>
      </c>
      <c r="Z20" s="50">
        <f>COUNTIF($E20:$S20,3)+COUNTIF($E21:$S21,3)+COUNTIF($E22:$S22,3)+COUNTIF($E23:$S23,3)</f>
        <v>14</v>
      </c>
      <c r="AA20" s="50">
        <f>COUNTIF($E20:$S20,5)+COUNTIF($E21:$S21,5)+COUNTIF($E22:$S22,5)+COUNTIF($E23:$S23,5)</f>
        <v>10</v>
      </c>
      <c r="AB20" s="51">
        <f>COUNTIF($E20:$S20,"5*")+COUNTIF($E21:$S21,"5*")+COUNTIF($E22:$S22,"5*")</f>
        <v>0</v>
      </c>
      <c r="AC20" s="112">
        <f>COUNTIF($E20:$S20,20)+COUNTIF($E21:$S21,20)+COUNTIF($E22:$S22,20)</f>
        <v>0</v>
      </c>
    </row>
    <row r="21" spans="1:29" ht="15.75" thickBot="1" x14ac:dyDescent="0.3">
      <c r="A21" s="241"/>
      <c r="B21" s="187"/>
      <c r="C21" s="188"/>
      <c r="D21" s="189"/>
      <c r="E21" s="73">
        <v>1</v>
      </c>
      <c r="F21" s="73">
        <v>1</v>
      </c>
      <c r="G21" s="73">
        <v>5</v>
      </c>
      <c r="H21" s="73">
        <v>5</v>
      </c>
      <c r="I21" s="73">
        <v>3</v>
      </c>
      <c r="J21" s="73">
        <v>3</v>
      </c>
      <c r="K21" s="73">
        <v>3</v>
      </c>
      <c r="L21" s="73">
        <v>3</v>
      </c>
      <c r="M21" s="73">
        <v>5</v>
      </c>
      <c r="N21" s="73">
        <v>3</v>
      </c>
      <c r="O21" s="53"/>
      <c r="P21" s="53"/>
      <c r="Q21" s="53"/>
      <c r="R21" s="53"/>
      <c r="S21" s="53"/>
      <c r="T21" s="60">
        <f t="shared" si="0"/>
        <v>32</v>
      </c>
      <c r="U21" s="238"/>
      <c r="V21" s="55"/>
      <c r="W21" s="56"/>
      <c r="X21" s="56"/>
      <c r="Y21" s="56"/>
      <c r="Z21" s="56"/>
      <c r="AA21" s="56"/>
      <c r="AB21" s="57"/>
      <c r="AC21" s="113"/>
    </row>
    <row r="22" spans="1:29" ht="18.75" thickBot="1" x14ac:dyDescent="0.3">
      <c r="A22" s="241"/>
      <c r="B22" s="187">
        <v>69</v>
      </c>
      <c r="C22" s="188" t="s">
        <v>90</v>
      </c>
      <c r="D22" s="189" t="s">
        <v>30</v>
      </c>
      <c r="E22" s="73">
        <v>3</v>
      </c>
      <c r="F22" s="73">
        <v>2</v>
      </c>
      <c r="G22" s="73">
        <v>5</v>
      </c>
      <c r="H22" s="73">
        <v>5</v>
      </c>
      <c r="I22" s="73">
        <v>5</v>
      </c>
      <c r="J22" s="73">
        <v>1</v>
      </c>
      <c r="K22" s="73">
        <v>1</v>
      </c>
      <c r="L22" s="73">
        <v>3</v>
      </c>
      <c r="M22" s="73">
        <v>3</v>
      </c>
      <c r="N22" s="73">
        <v>5</v>
      </c>
      <c r="O22" s="75"/>
      <c r="P22" s="75"/>
      <c r="Q22" s="75"/>
      <c r="R22" s="75"/>
      <c r="S22" s="75"/>
      <c r="T22" s="60">
        <f t="shared" si="0"/>
        <v>33</v>
      </c>
      <c r="U22" s="238"/>
      <c r="V22" s="125">
        <v>0.53819444444444442</v>
      </c>
      <c r="W22" s="39" t="s">
        <v>3</v>
      </c>
      <c r="X22" s="40"/>
      <c r="Y22" s="40"/>
      <c r="Z22" s="41"/>
      <c r="AA22" s="41"/>
      <c r="AB22" s="42"/>
      <c r="AC22" s="114" t="str">
        <f>TEXT( (V23-V22+0.00000000000001),"[hh].mm.ss")</f>
        <v>05.11.00</v>
      </c>
    </row>
    <row r="23" spans="1:29" ht="18.75" thickBot="1" x14ac:dyDescent="0.3">
      <c r="A23" s="242"/>
      <c r="B23" s="190"/>
      <c r="C23" s="191"/>
      <c r="D23" s="192"/>
      <c r="E23" s="73"/>
      <c r="F23" s="59"/>
      <c r="G23" s="59"/>
      <c r="H23" s="59"/>
      <c r="I23" s="59"/>
      <c r="J23" s="59"/>
      <c r="K23" s="59"/>
      <c r="L23" s="59"/>
      <c r="M23" s="59"/>
      <c r="N23" s="59"/>
      <c r="O23" s="80"/>
      <c r="P23" s="80"/>
      <c r="Q23" s="80"/>
      <c r="R23" s="80"/>
      <c r="S23" s="80"/>
      <c r="T23" s="60" t="str">
        <f t="shared" si="0"/>
        <v/>
      </c>
      <c r="U23" s="239"/>
      <c r="V23" s="125">
        <v>0.75416666666666676</v>
      </c>
      <c r="W23" s="44" t="s">
        <v>12</v>
      </c>
      <c r="X23" s="45"/>
      <c r="Y23" s="45"/>
      <c r="Z23" s="46"/>
      <c r="AA23" s="47"/>
      <c r="AB23" s="48"/>
      <c r="AC23" s="115" t="str">
        <f>TEXT(IF($E21="","",(IF($E22="",T21/(15-(COUNTIF($E21:$S21,""))),(IF($E23="",(T21+T22)/(30-(COUNTIF($E21:$S21,"")+COUNTIF($E22:$S22,""))), (T21+T22+T23)/(45-(COUNTIF($E21:$S21,"")+COUNTIF($E22:$S22,"")+COUNTIF($E23:$S23,"")))))))),"0,00")</f>
        <v>3,25</v>
      </c>
    </row>
    <row r="24" spans="1:29" ht="15.75" thickBot="1" x14ac:dyDescent="0.3">
      <c r="A24" s="63"/>
      <c r="B24" s="98"/>
      <c r="C24" s="99"/>
      <c r="D24" s="100"/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59"/>
      <c r="P24" s="59"/>
      <c r="Q24" s="59"/>
      <c r="R24" s="59"/>
      <c r="S24" s="59"/>
      <c r="T24" s="60">
        <f t="shared" si="0"/>
        <v>0</v>
      </c>
      <c r="U24" s="237"/>
      <c r="V24" s="61">
        <f>SUM(T24:T27)+IF(ISNUMBER(U24),U24,0)+IF(ISNUMBER(U26),U26,0)+IF(ISNUMBER(U27),U27,0)</f>
        <v>0</v>
      </c>
      <c r="W24" s="50">
        <f>COUNTIF($E24:$S24,0)+COUNTIF($E25:$S25,0)+COUNTIF($E26:$S26,0)+COUNTIF($E27:$S27,0)</f>
        <v>36</v>
      </c>
      <c r="X24" s="50">
        <f>COUNTIF($E24:$S24,1)+COUNTIF($E25:$S25,1)+COUNTIF($E26:$S26,1)+COUNTIF($E27:$S27,1)</f>
        <v>0</v>
      </c>
      <c r="Y24" s="50">
        <f>COUNTIF($E24:$S24,2)+COUNTIF($E25:$S25,2)+COUNTIF($E26:$S26,2)+COUNTIF($E27:$S27,2)</f>
        <v>0</v>
      </c>
      <c r="Z24" s="50">
        <f>COUNTIF($E24:$S24,3)+COUNTIF($E25:$S25,3)+COUNTIF($E26:$S26,3)+COUNTIF($E27:$S27,3)</f>
        <v>0</v>
      </c>
      <c r="AA24" s="50">
        <f>COUNTIF($E24:$S24,5)+COUNTIF($E25:$S25,5)+COUNTIF($E26:$S26,5)+COUNTIF($E27:$S27,5)</f>
        <v>0</v>
      </c>
      <c r="AB24" s="51">
        <f>COUNTIF($E24:$S24,"5*")+COUNTIF($E25:$S25,"5*")+COUNTIF($E26:$S26,"5*")</f>
        <v>0</v>
      </c>
      <c r="AC24" s="52">
        <f>COUNTIF($E24:$S24,20)+COUNTIF($E25:$S25,20)+COUNTIF($E26:$S26,20)</f>
        <v>0</v>
      </c>
    </row>
    <row r="25" spans="1:29" ht="15.75" thickBot="1" x14ac:dyDescent="0.3">
      <c r="A25" s="64"/>
      <c r="B25" s="101"/>
      <c r="C25" s="102"/>
      <c r="D25" s="103"/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53"/>
      <c r="P25" s="53"/>
      <c r="Q25" s="53"/>
      <c r="R25" s="53"/>
      <c r="S25" s="53"/>
      <c r="T25" s="60">
        <f t="shared" si="0"/>
        <v>0</v>
      </c>
      <c r="U25" s="238"/>
      <c r="V25" s="55"/>
      <c r="W25" s="56"/>
      <c r="X25" s="56"/>
      <c r="Y25" s="56"/>
      <c r="Z25" s="56"/>
      <c r="AA25" s="56"/>
      <c r="AB25" s="57"/>
      <c r="AC25" s="58"/>
    </row>
    <row r="26" spans="1:29" ht="18.75" thickBot="1" x14ac:dyDescent="0.3">
      <c r="A26" s="65"/>
      <c r="B26" s="101"/>
      <c r="C26" s="102"/>
      <c r="D26" s="103"/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5"/>
      <c r="P26" s="75"/>
      <c r="Q26" s="75"/>
      <c r="R26" s="75"/>
      <c r="S26" s="75"/>
      <c r="T26" s="60">
        <f t="shared" si="0"/>
        <v>0</v>
      </c>
      <c r="U26" s="238"/>
      <c r="V26" s="125">
        <v>0</v>
      </c>
      <c r="W26" s="39" t="s">
        <v>3</v>
      </c>
      <c r="X26" s="40"/>
      <c r="Y26" s="40"/>
      <c r="Z26" s="41"/>
      <c r="AA26" s="41"/>
      <c r="AB26" s="42"/>
      <c r="AC26" s="43" t="str">
        <f>TEXT( (V27-V26+0.00000000000001),"[hh].mm.ss")</f>
        <v>00.00.00</v>
      </c>
    </row>
    <row r="27" spans="1:29" ht="18.75" thickBot="1" x14ac:dyDescent="0.3">
      <c r="A27" s="66"/>
      <c r="B27" s="104"/>
      <c r="C27" s="105"/>
      <c r="D27" s="106"/>
      <c r="E27" s="73"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/>
      <c r="L27" s="59"/>
      <c r="M27" s="59"/>
      <c r="N27" s="59"/>
      <c r="O27" s="71"/>
      <c r="P27" s="71"/>
      <c r="Q27" s="71"/>
      <c r="R27" s="71"/>
      <c r="S27" s="71"/>
      <c r="T27" s="60">
        <f t="shared" si="0"/>
        <v>0</v>
      </c>
      <c r="U27" s="239"/>
      <c r="V27" s="125">
        <v>0</v>
      </c>
      <c r="W27" s="44" t="s">
        <v>12</v>
      </c>
      <c r="X27" s="45"/>
      <c r="Y27" s="45"/>
      <c r="Z27" s="46"/>
      <c r="AA27" s="47"/>
      <c r="AB27" s="48"/>
      <c r="AC27" s="49" t="str">
        <f>TEXT(IF($E25="","",(IF($E26="",T25/(15-(COUNTIF($E25:$S25,""))),(IF($E27="",(T25+T26)/(30-(COUNTIF($E25:$S25,"")+COUNTIF($E26:$S26,""))), (T25+T26+T27)/(45-(COUNTIF($E25:$S25,"")+COUNTIF($E26:$S26,"")+COUNTIF($E27:$S27,"")))))))),"0,00")</f>
        <v>0,00</v>
      </c>
    </row>
  </sheetData>
  <mergeCells count="14">
    <mergeCell ref="U20:U23"/>
    <mergeCell ref="U8:U11"/>
    <mergeCell ref="U24:U27"/>
    <mergeCell ref="U16:U19"/>
    <mergeCell ref="A3:AB3"/>
    <mergeCell ref="A8:A11"/>
    <mergeCell ref="A12:A15"/>
    <mergeCell ref="A16:A19"/>
    <mergeCell ref="A20:A23"/>
    <mergeCell ref="A1:C1"/>
    <mergeCell ref="D1:S1"/>
    <mergeCell ref="A2:C2"/>
    <mergeCell ref="D2:S2"/>
    <mergeCell ref="U12:U15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80" orientation="landscape" horizontalDpi="1200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8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7.8554687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28" t="s">
        <v>22</v>
      </c>
      <c r="B1" s="229"/>
      <c r="C1" s="230"/>
      <c r="D1" s="220" t="s">
        <v>42</v>
      </c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2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" customHeight="1" thickBot="1" x14ac:dyDescent="0.45">
      <c r="A2" s="231"/>
      <c r="B2" s="232"/>
      <c r="C2" s="233"/>
      <c r="D2" s="223" t="s">
        <v>19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5"/>
      <c r="T2" s="3"/>
      <c r="U2" s="3"/>
      <c r="V2" s="3"/>
      <c r="W2" s="3"/>
      <c r="X2" s="3"/>
      <c r="Y2" s="3"/>
      <c r="Z2" s="3"/>
      <c r="AA2" s="3"/>
      <c r="AB2" s="4"/>
      <c r="AC2" s="5" t="s">
        <v>6</v>
      </c>
    </row>
    <row r="3" spans="1:29" ht="33" x14ac:dyDescent="0.6">
      <c r="A3" s="226" t="s">
        <v>11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42917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97" t="s">
        <v>15</v>
      </c>
      <c r="B6" s="67" t="s">
        <v>16</v>
      </c>
      <c r="C6" s="68"/>
      <c r="D6" s="69" t="s">
        <v>21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0</v>
      </c>
      <c r="U6" s="26"/>
      <c r="V6" s="27"/>
      <c r="W6" s="28" t="s">
        <v>10</v>
      </c>
      <c r="X6" s="29"/>
      <c r="Y6" s="29"/>
      <c r="Z6" s="30"/>
      <c r="AA6" s="30"/>
      <c r="AB6" s="30"/>
      <c r="AC6" s="31"/>
    </row>
    <row r="7" spans="1:29" ht="15.75" thickBot="1" x14ac:dyDescent="0.3">
      <c r="A7" s="198" t="s">
        <v>4</v>
      </c>
      <c r="B7" s="107" t="s">
        <v>17</v>
      </c>
      <c r="C7" s="108"/>
      <c r="D7" s="109" t="s">
        <v>20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3" t="s">
        <v>8</v>
      </c>
      <c r="U7" s="33" t="s">
        <v>1</v>
      </c>
      <c r="V7" s="34" t="s">
        <v>9</v>
      </c>
      <c r="W7" s="35">
        <v>0</v>
      </c>
      <c r="X7" s="36">
        <v>1</v>
      </c>
      <c r="Y7" s="36">
        <v>2</v>
      </c>
      <c r="Z7" s="36">
        <v>3</v>
      </c>
      <c r="AA7" s="36">
        <v>5</v>
      </c>
      <c r="AB7" s="37" t="s">
        <v>2</v>
      </c>
      <c r="AC7" s="38">
        <v>20</v>
      </c>
    </row>
    <row r="8" spans="1:29" ht="15.75" customHeight="1" thickBot="1" x14ac:dyDescent="0.3">
      <c r="A8" s="246" t="s">
        <v>6</v>
      </c>
      <c r="B8" s="193"/>
      <c r="C8" s="194"/>
      <c r="D8" s="183" t="s">
        <v>76</v>
      </c>
      <c r="E8" s="73">
        <v>0</v>
      </c>
      <c r="F8" s="73">
        <v>0</v>
      </c>
      <c r="G8" s="73">
        <v>5</v>
      </c>
      <c r="H8" s="73">
        <v>0</v>
      </c>
      <c r="I8" s="73">
        <v>0</v>
      </c>
      <c r="J8" s="73">
        <v>0</v>
      </c>
      <c r="K8" s="73">
        <v>1</v>
      </c>
      <c r="L8" s="73">
        <v>1</v>
      </c>
      <c r="M8" s="73">
        <v>5</v>
      </c>
      <c r="N8" s="73">
        <v>1</v>
      </c>
      <c r="O8" s="59"/>
      <c r="P8" s="59"/>
      <c r="Q8" s="59"/>
      <c r="R8" s="59"/>
      <c r="S8" s="59"/>
      <c r="T8" s="60">
        <f t="shared" ref="T8:T39" si="0">IF(E8="","",SUM(E8:S8)+(COUNTIF(E8:S8,"5*")*5))</f>
        <v>13</v>
      </c>
      <c r="U8" s="237" t="s">
        <v>60</v>
      </c>
      <c r="V8" s="61">
        <f>SUM(T8:T11)+IF(ISNUMBER(U8),U8,0)+IF(ISNUMBER(U10),U10,0)+IF(ISNUMBER(U11),U11,0)</f>
        <v>25</v>
      </c>
      <c r="W8" s="50">
        <f>COUNTIF($E8:$S8,0)+COUNTIF($E9:$S9,0)+COUNTIF($E10:$S10,0)+COUNTIF($E11:$S11,0)</f>
        <v>17</v>
      </c>
      <c r="X8" s="50">
        <f>COUNTIF($E8:$S8,1)+COUNTIF($E9:$S9,1)+COUNTIF($E10:$S10,1)+COUNTIF($E11:$S11,1)</f>
        <v>10</v>
      </c>
      <c r="Y8" s="50">
        <f>COUNTIF($E8:$S8,2)+COUNTIF($E9:$S9,2)+COUNTIF($E10:$S10,2)+COUNTIF($E11:$S11,2)</f>
        <v>0</v>
      </c>
      <c r="Z8" s="50">
        <f>COUNTIF($E8:$S8,3)+COUNTIF($E9:$S9,3)+COUNTIF($E10:$S10,3)+COUNTIF($E11:$S11,3)</f>
        <v>0</v>
      </c>
      <c r="AA8" s="50">
        <f>COUNTIF($E8:$S8,5)+COUNTIF($E9:$S9,5)+COUNTIF($E10:$S10,5)+COUNTIF($E11:$S11,5)</f>
        <v>3</v>
      </c>
      <c r="AB8" s="51">
        <f>COUNTIF($E8:$S8,"5*")+COUNTIF($E9:$S9,"5*")+COUNTIF($E10:$S10,"5*")</f>
        <v>0</v>
      </c>
      <c r="AC8" s="112">
        <f>COUNTIF($E8:$S8,20)+COUNTIF($E9:$S9,20)+COUNTIF($E10:$S10,20)</f>
        <v>0</v>
      </c>
    </row>
    <row r="9" spans="1:29" ht="15.75" customHeight="1" thickBot="1" x14ac:dyDescent="0.3">
      <c r="A9" s="247"/>
      <c r="B9" s="187"/>
      <c r="C9" s="188"/>
      <c r="D9" s="189"/>
      <c r="E9" s="73">
        <v>1</v>
      </c>
      <c r="F9" s="73">
        <v>1</v>
      </c>
      <c r="G9" s="73">
        <v>0</v>
      </c>
      <c r="H9" s="73">
        <v>0</v>
      </c>
      <c r="I9" s="73">
        <v>5</v>
      </c>
      <c r="J9" s="73">
        <v>0</v>
      </c>
      <c r="K9" s="73">
        <v>1</v>
      </c>
      <c r="L9" s="73">
        <v>0</v>
      </c>
      <c r="M9" s="73">
        <v>0</v>
      </c>
      <c r="N9" s="73">
        <v>0</v>
      </c>
      <c r="O9" s="53"/>
      <c r="P9" s="53"/>
      <c r="Q9" s="53"/>
      <c r="R9" s="53"/>
      <c r="S9" s="53"/>
      <c r="T9" s="54">
        <f t="shared" si="0"/>
        <v>8</v>
      </c>
      <c r="U9" s="238"/>
      <c r="V9" s="55"/>
      <c r="W9" s="56"/>
      <c r="X9" s="56"/>
      <c r="Y9" s="56"/>
      <c r="Z9" s="56"/>
      <c r="AA9" s="56"/>
      <c r="AB9" s="57"/>
      <c r="AC9" s="113"/>
    </row>
    <row r="10" spans="1:29" ht="16.5" customHeight="1" thickBot="1" x14ac:dyDescent="0.3">
      <c r="A10" s="247"/>
      <c r="B10" s="187">
        <v>105</v>
      </c>
      <c r="C10" s="188" t="s">
        <v>73</v>
      </c>
      <c r="D10" s="189" t="s">
        <v>74</v>
      </c>
      <c r="E10" s="73">
        <v>0</v>
      </c>
      <c r="F10" s="73">
        <v>1</v>
      </c>
      <c r="G10" s="73">
        <v>0</v>
      </c>
      <c r="H10" s="73">
        <v>0</v>
      </c>
      <c r="I10" s="73">
        <v>0</v>
      </c>
      <c r="J10" s="73">
        <v>0</v>
      </c>
      <c r="K10" s="73">
        <v>1</v>
      </c>
      <c r="L10" s="73">
        <v>1</v>
      </c>
      <c r="M10" s="73">
        <v>1</v>
      </c>
      <c r="N10" s="73">
        <v>0</v>
      </c>
      <c r="O10" s="75"/>
      <c r="P10" s="75"/>
      <c r="Q10" s="75"/>
      <c r="R10" s="75"/>
      <c r="S10" s="75"/>
      <c r="T10" s="76">
        <f t="shared" si="0"/>
        <v>4</v>
      </c>
      <c r="U10" s="238"/>
      <c r="V10" s="125">
        <v>0.53402777777777777</v>
      </c>
      <c r="W10" s="39" t="s">
        <v>3</v>
      </c>
      <c r="X10" s="40"/>
      <c r="Y10" s="40"/>
      <c r="Z10" s="41"/>
      <c r="AA10" s="41"/>
      <c r="AB10" s="42"/>
      <c r="AC10" s="114" t="str">
        <f>TEXT( (V11-V10+0.00000000000001),"[hh].mm.ss")</f>
        <v>04.34.00</v>
      </c>
    </row>
    <row r="11" spans="1:29" ht="16.5" customHeight="1" thickBot="1" x14ac:dyDescent="0.3">
      <c r="A11" s="248"/>
      <c r="B11" s="190"/>
      <c r="C11" s="191"/>
      <c r="D11" s="192"/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80"/>
      <c r="P11" s="80"/>
      <c r="Q11" s="80"/>
      <c r="R11" s="80"/>
      <c r="S11" s="80"/>
      <c r="T11" s="81" t="str">
        <f t="shared" si="0"/>
        <v/>
      </c>
      <c r="U11" s="239"/>
      <c r="V11" s="125">
        <v>0.72430555555555554</v>
      </c>
      <c r="W11" s="44" t="s">
        <v>12</v>
      </c>
      <c r="X11" s="45"/>
      <c r="Y11" s="45"/>
      <c r="Z11" s="46"/>
      <c r="AA11" s="47"/>
      <c r="AB11" s="48"/>
      <c r="AC11" s="115" t="str">
        <f>TEXT(IF($E9="","",(IF($E10="",T9/(15-(COUNTIF($E9:$S9,""))),(IF($E11="",(T9+T10)/(30-(COUNTIF($E9:$S9,"")+COUNTIF($E10:$S10,""))), (T9+T10+T11)/(45-(COUNTIF($E9:$S9,"")+COUNTIF($E10:$S10,"")+COUNTIF($E11:$S11,"")))))))),"0,00")</f>
        <v>0,60</v>
      </c>
    </row>
    <row r="12" spans="1:29" ht="15" customHeight="1" thickBot="1" x14ac:dyDescent="0.3">
      <c r="A12" s="246" t="s">
        <v>6</v>
      </c>
      <c r="B12" s="193"/>
      <c r="C12" s="194"/>
      <c r="D12" s="183" t="s">
        <v>24</v>
      </c>
      <c r="E12" s="73">
        <v>0</v>
      </c>
      <c r="F12" s="73">
        <v>1</v>
      </c>
      <c r="G12" s="73">
        <v>3</v>
      </c>
      <c r="H12" s="73">
        <v>3</v>
      </c>
      <c r="I12" s="73">
        <v>1</v>
      </c>
      <c r="J12" s="73">
        <v>2</v>
      </c>
      <c r="K12" s="73">
        <v>5</v>
      </c>
      <c r="L12" s="73">
        <v>0</v>
      </c>
      <c r="M12" s="73">
        <v>1</v>
      </c>
      <c r="N12" s="73">
        <v>2</v>
      </c>
      <c r="O12" s="59"/>
      <c r="P12" s="59"/>
      <c r="Q12" s="59"/>
      <c r="R12" s="59"/>
      <c r="S12" s="59"/>
      <c r="T12" s="60">
        <f t="shared" si="0"/>
        <v>18</v>
      </c>
      <c r="U12" s="237" t="s">
        <v>61</v>
      </c>
      <c r="V12" s="61">
        <f>SUM(T12:T15)+IF(ISNUMBER(U12),U12,0)+IF(ISNUMBER(U14),U14,0)+IF(ISNUMBER(U15),U15,0)</f>
        <v>32</v>
      </c>
      <c r="W12" s="50">
        <f>COUNTIF($E12:$S12,0)+COUNTIF($E13:$S13,0)+COUNTIF($E14:$S14,0)+COUNTIF($E15:$S15,0)</f>
        <v>13</v>
      </c>
      <c r="X12" s="50">
        <f>COUNTIF($E12:$S12,1)+COUNTIF($E13:$S13,1)+COUNTIF($E14:$S14,1)+COUNTIF($E15:$S15,1)</f>
        <v>10</v>
      </c>
      <c r="Y12" s="50">
        <f>COUNTIF($E12:$S12,2)+COUNTIF($E13:$S13,2)+COUNTIF($E14:$S14,2)+COUNTIF($E15:$S15,2)</f>
        <v>3</v>
      </c>
      <c r="Z12" s="50">
        <f>COUNTIF($E12:$S12,3)+COUNTIF($E13:$S13,3)+COUNTIF($E14:$S14,3)+COUNTIF($E15:$S15,3)</f>
        <v>2</v>
      </c>
      <c r="AA12" s="50">
        <f>COUNTIF($E12:$S12,5)+COUNTIF($E13:$S13,5)+COUNTIF($E14:$S14,5)+COUNTIF($E15:$S15,5)</f>
        <v>2</v>
      </c>
      <c r="AB12" s="51">
        <f>COUNTIF($E12:$S12,"5*")+COUNTIF($E13:$S13,"5*")+COUNTIF($E14:$S14,"5*")</f>
        <v>0</v>
      </c>
      <c r="AC12" s="52">
        <f>COUNTIF($E12:$S12,20)+COUNTIF($E13:$S13,20)+COUNTIF($E14:$S14,20)</f>
        <v>0</v>
      </c>
    </row>
    <row r="13" spans="1:29" ht="15.75" customHeight="1" thickBot="1" x14ac:dyDescent="0.3">
      <c r="A13" s="247"/>
      <c r="B13" s="187"/>
      <c r="C13" s="188"/>
      <c r="D13" s="189"/>
      <c r="E13" s="73">
        <v>1</v>
      </c>
      <c r="F13" s="73">
        <v>1</v>
      </c>
      <c r="G13" s="73">
        <v>1</v>
      </c>
      <c r="H13" s="73">
        <v>1</v>
      </c>
      <c r="I13" s="73">
        <v>0</v>
      </c>
      <c r="J13" s="73">
        <v>5</v>
      </c>
      <c r="K13" s="73">
        <v>1</v>
      </c>
      <c r="L13" s="73">
        <v>0</v>
      </c>
      <c r="M13" s="73">
        <v>1</v>
      </c>
      <c r="N13" s="73">
        <v>1</v>
      </c>
      <c r="O13" s="53"/>
      <c r="P13" s="53"/>
      <c r="Q13" s="53"/>
      <c r="R13" s="53"/>
      <c r="S13" s="53"/>
      <c r="T13" s="54">
        <f t="shared" si="0"/>
        <v>12</v>
      </c>
      <c r="U13" s="238"/>
      <c r="V13" s="55"/>
      <c r="W13" s="56"/>
      <c r="X13" s="56"/>
      <c r="Y13" s="56"/>
      <c r="Z13" s="56"/>
      <c r="AA13" s="56"/>
      <c r="AB13" s="57"/>
      <c r="AC13" s="58"/>
    </row>
    <row r="14" spans="1:29" ht="16.5" customHeight="1" thickBot="1" x14ac:dyDescent="0.3">
      <c r="A14" s="247"/>
      <c r="B14" s="187">
        <v>103</v>
      </c>
      <c r="C14" s="188" t="s">
        <v>40</v>
      </c>
      <c r="D14" s="189" t="s">
        <v>28</v>
      </c>
      <c r="E14" s="73">
        <v>0</v>
      </c>
      <c r="F14" s="73">
        <v>0</v>
      </c>
      <c r="G14" s="73">
        <v>0</v>
      </c>
      <c r="H14" s="73">
        <v>0</v>
      </c>
      <c r="I14" s="73">
        <v>2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5"/>
      <c r="P14" s="75"/>
      <c r="Q14" s="75"/>
      <c r="R14" s="75"/>
      <c r="S14" s="75"/>
      <c r="T14" s="76">
        <f t="shared" si="0"/>
        <v>2</v>
      </c>
      <c r="U14" s="238"/>
      <c r="V14" s="125">
        <v>0.53263888888888888</v>
      </c>
      <c r="W14" s="39" t="s">
        <v>3</v>
      </c>
      <c r="X14" s="40"/>
      <c r="Y14" s="40"/>
      <c r="Z14" s="41"/>
      <c r="AA14" s="41"/>
      <c r="AB14" s="42"/>
      <c r="AC14" s="43" t="str">
        <f>TEXT( (V15-V14+0.00000000000001),"[hh].mm.ss")</f>
        <v>03.59.00</v>
      </c>
    </row>
    <row r="15" spans="1:29" ht="16.5" customHeight="1" thickBot="1" x14ac:dyDescent="0.3">
      <c r="A15" s="248"/>
      <c r="B15" s="190"/>
      <c r="C15" s="191"/>
      <c r="D15" s="192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 t="str">
        <f t="shared" si="0"/>
        <v/>
      </c>
      <c r="U15" s="239"/>
      <c r="V15" s="125">
        <v>0.69861111111111107</v>
      </c>
      <c r="W15" s="44" t="s">
        <v>12</v>
      </c>
      <c r="X15" s="45"/>
      <c r="Y15" s="45"/>
      <c r="Z15" s="46"/>
      <c r="AA15" s="47"/>
      <c r="AB15" s="48"/>
      <c r="AC15" s="49" t="str">
        <f>TEXT(IF($E13="","",(IF($E14="",T13/(15-(COUNTIF($E13:$S13,""))),(IF($E15="",(T13+T14)/(30-(COUNTIF($E13:$S13,"")+COUNTIF($E14:$S14,""))), (T13+T14+T15)/(45-(COUNTIF($E13:$S13,"")+COUNTIF($E14:$S14,"")+COUNTIF($E15:$S15,"")))))))),"0,00")</f>
        <v>0,70</v>
      </c>
    </row>
    <row r="16" spans="1:29" ht="15.75" thickBot="1" x14ac:dyDescent="0.3">
      <c r="A16" s="246" t="s">
        <v>6</v>
      </c>
      <c r="B16" s="181"/>
      <c r="C16" s="182"/>
      <c r="D16" s="183" t="s">
        <v>24</v>
      </c>
      <c r="E16" s="73">
        <v>1</v>
      </c>
      <c r="F16" s="73">
        <v>5</v>
      </c>
      <c r="G16" s="73">
        <v>0</v>
      </c>
      <c r="H16" s="73">
        <v>3</v>
      </c>
      <c r="I16" s="73">
        <v>5</v>
      </c>
      <c r="J16" s="73">
        <v>3</v>
      </c>
      <c r="K16" s="73">
        <v>2</v>
      </c>
      <c r="L16" s="73">
        <v>2</v>
      </c>
      <c r="M16" s="73">
        <v>2</v>
      </c>
      <c r="N16" s="73">
        <v>0</v>
      </c>
      <c r="O16" s="59"/>
      <c r="P16" s="59"/>
      <c r="Q16" s="59"/>
      <c r="R16" s="59"/>
      <c r="S16" s="59"/>
      <c r="T16" s="60">
        <f t="shared" si="0"/>
        <v>23</v>
      </c>
      <c r="U16" s="237" t="s">
        <v>62</v>
      </c>
      <c r="V16" s="61">
        <f>SUM(T16:T19)+IF(ISNUMBER(U16),U16,0)+IF(ISNUMBER(U18),U18,0)+IF(ISNUMBER(U19),U19,0)</f>
        <v>48</v>
      </c>
      <c r="W16" s="50">
        <f>COUNTIF($E16:$S16,0)+COUNTIF($E17:$S17,0)+COUNTIF($E18:$S18,0)+COUNTIF($E19:$S19,0)</f>
        <v>8</v>
      </c>
      <c r="X16" s="50">
        <f>COUNTIF($E16:$S16,1)+COUNTIF($E17:$S17,1)+COUNTIF($E18:$S18,1)+COUNTIF($E19:$S19,1)</f>
        <v>8</v>
      </c>
      <c r="Y16" s="50">
        <f>COUNTIF($E16:$S16,2)+COUNTIF($E17:$S17,2)+COUNTIF($E18:$S18,2)+COUNTIF($E19:$S19,2)</f>
        <v>8</v>
      </c>
      <c r="Z16" s="50">
        <f>COUNTIF($E16:$S16,3)+COUNTIF($E17:$S17,3)+COUNTIF($E18:$S18,3)+COUNTIF($E19:$S19,3)</f>
        <v>3</v>
      </c>
      <c r="AA16" s="50">
        <f>COUNTIF($E16:$S16,5)+COUNTIF($E17:$S17,5)+COUNTIF($E18:$S18,5)+COUNTIF($E19:$S19,5)</f>
        <v>3</v>
      </c>
      <c r="AB16" s="51">
        <f>COUNTIF($E16:$S16,"5*")+COUNTIF($E17:$S17,"5*")+COUNTIF($E18:$S18,"5*")</f>
        <v>0</v>
      </c>
      <c r="AC16" s="52">
        <f>COUNTIF($E16:$S16,20)+COUNTIF($E17:$S17,20)+COUNTIF($E18:$S18,20)</f>
        <v>0</v>
      </c>
    </row>
    <row r="17" spans="1:29" ht="15.75" thickBot="1" x14ac:dyDescent="0.3">
      <c r="A17" s="247"/>
      <c r="B17" s="184"/>
      <c r="C17" s="185"/>
      <c r="D17" s="186"/>
      <c r="E17" s="73">
        <v>2</v>
      </c>
      <c r="F17" s="73">
        <v>1</v>
      </c>
      <c r="G17" s="73">
        <v>0</v>
      </c>
      <c r="H17" s="73">
        <v>5</v>
      </c>
      <c r="I17" s="73">
        <v>0</v>
      </c>
      <c r="J17" s="73">
        <v>1</v>
      </c>
      <c r="K17" s="73">
        <v>2</v>
      </c>
      <c r="L17" s="73">
        <v>3</v>
      </c>
      <c r="M17" s="73">
        <v>2</v>
      </c>
      <c r="N17" s="73">
        <v>1</v>
      </c>
      <c r="O17" s="53"/>
      <c r="P17" s="53"/>
      <c r="Q17" s="53"/>
      <c r="R17" s="53"/>
      <c r="S17" s="53"/>
      <c r="T17" s="54">
        <f t="shared" si="0"/>
        <v>17</v>
      </c>
      <c r="U17" s="238"/>
      <c r="V17" s="55"/>
      <c r="W17" s="56"/>
      <c r="X17" s="56"/>
      <c r="Y17" s="56"/>
      <c r="Z17" s="56"/>
      <c r="AA17" s="56"/>
      <c r="AB17" s="57"/>
      <c r="AC17" s="58"/>
    </row>
    <row r="18" spans="1:29" ht="18.75" thickBot="1" x14ac:dyDescent="0.3">
      <c r="A18" s="247"/>
      <c r="B18" s="187">
        <v>100</v>
      </c>
      <c r="C18" s="188" t="s">
        <v>67</v>
      </c>
      <c r="D18" s="189" t="s">
        <v>27</v>
      </c>
      <c r="E18" s="73">
        <v>1</v>
      </c>
      <c r="F18" s="73">
        <v>1</v>
      </c>
      <c r="G18" s="73">
        <v>0</v>
      </c>
      <c r="H18" s="73">
        <v>2</v>
      </c>
      <c r="I18" s="73">
        <v>1</v>
      </c>
      <c r="J18" s="73">
        <v>0</v>
      </c>
      <c r="K18" s="73">
        <v>2</v>
      </c>
      <c r="L18" s="73">
        <v>0</v>
      </c>
      <c r="M18" s="73">
        <v>1</v>
      </c>
      <c r="N18" s="73">
        <v>0</v>
      </c>
      <c r="O18" s="75"/>
      <c r="P18" s="75"/>
      <c r="Q18" s="75"/>
      <c r="R18" s="75"/>
      <c r="S18" s="75"/>
      <c r="T18" s="76">
        <f t="shared" si="0"/>
        <v>8</v>
      </c>
      <c r="U18" s="238"/>
      <c r="V18" s="125">
        <v>0.53055555555555556</v>
      </c>
      <c r="W18" s="39" t="s">
        <v>3</v>
      </c>
      <c r="X18" s="40"/>
      <c r="Y18" s="40"/>
      <c r="Z18" s="41"/>
      <c r="AA18" s="41"/>
      <c r="AB18" s="42"/>
      <c r="AC18" s="43" t="str">
        <f>TEXT( (V19-V18+0.00000000000001),"[hh].mm.ss")</f>
        <v>05.01.00</v>
      </c>
    </row>
    <row r="19" spans="1:29" ht="18.75" thickBot="1" x14ac:dyDescent="0.3">
      <c r="A19" s="248"/>
      <c r="B19" s="190"/>
      <c r="C19" s="191"/>
      <c r="D19" s="192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2" t="str">
        <f t="shared" si="0"/>
        <v/>
      </c>
      <c r="U19" s="239"/>
      <c r="V19" s="125">
        <v>0.73958333333333337</v>
      </c>
      <c r="W19" s="44" t="s">
        <v>12</v>
      </c>
      <c r="X19" s="45"/>
      <c r="Y19" s="45"/>
      <c r="Z19" s="46"/>
      <c r="AA19" s="47"/>
      <c r="AB19" s="48"/>
      <c r="AC19" s="49" t="str">
        <f>TEXT(IF($E17="","",(IF($E18="",T17/(15-(COUNTIF($E17:$S17,""))),(IF($E19="",(T17+T18)/(30-(COUNTIF($E17:$S17,"")+COUNTIF($E18:$S18,""))), (T17+T18+T19)/(45-(COUNTIF($E17:$S17,"")+COUNTIF($E18:$S18,"")+COUNTIF($E19:$S19,"")))))))),"0,00")</f>
        <v>1,25</v>
      </c>
    </row>
    <row r="20" spans="1:29" ht="15.75" thickBot="1" x14ac:dyDescent="0.3">
      <c r="A20" s="246" t="s">
        <v>6</v>
      </c>
      <c r="B20" s="193"/>
      <c r="C20" s="194"/>
      <c r="D20" s="183" t="s">
        <v>24</v>
      </c>
      <c r="E20" s="73">
        <v>0</v>
      </c>
      <c r="F20" s="73">
        <v>0</v>
      </c>
      <c r="G20" s="73">
        <v>1</v>
      </c>
      <c r="H20" s="73">
        <v>5</v>
      </c>
      <c r="I20" s="73">
        <v>1</v>
      </c>
      <c r="J20" s="73">
        <v>5</v>
      </c>
      <c r="K20" s="73">
        <v>1</v>
      </c>
      <c r="L20" s="73">
        <v>3</v>
      </c>
      <c r="M20" s="73">
        <v>2</v>
      </c>
      <c r="N20" s="73">
        <v>0</v>
      </c>
      <c r="O20" s="59"/>
      <c r="P20" s="59"/>
      <c r="Q20" s="59"/>
      <c r="R20" s="59"/>
      <c r="S20" s="59"/>
      <c r="T20" s="60">
        <f t="shared" si="0"/>
        <v>18</v>
      </c>
      <c r="U20" s="237" t="s">
        <v>63</v>
      </c>
      <c r="V20" s="61">
        <f>SUM(T20:T23)+IF(ISNUMBER(U20),U20,0)+IF(ISNUMBER(U22),U22,0)+IF(ISNUMBER(U23),U23,0)</f>
        <v>49</v>
      </c>
      <c r="W20" s="50">
        <f>COUNTIF($E20:$S20,0)+COUNTIF($E21:$S21,0)+COUNTIF($E22:$S22,0)+COUNTIF($E23:$S23,0)</f>
        <v>11</v>
      </c>
      <c r="X20" s="50">
        <f>COUNTIF($E20:$S20,1)+COUNTIF($E21:$S21,1)+COUNTIF($E22:$S22,1)+COUNTIF($E23:$S23,1)</f>
        <v>6</v>
      </c>
      <c r="Y20" s="50">
        <f>COUNTIF($E20:$S20,2)+COUNTIF($E21:$S21,2)+COUNTIF($E22:$S22,2)+COUNTIF($E23:$S23,2)</f>
        <v>6</v>
      </c>
      <c r="Z20" s="50">
        <f>COUNTIF($E20:$S20,3)+COUNTIF($E21:$S21,3)+COUNTIF($E22:$S22,3)+COUNTIF($E23:$S23,3)</f>
        <v>2</v>
      </c>
      <c r="AA20" s="50">
        <f>COUNTIF($E20:$S20,5)+COUNTIF($E21:$S21,5)+COUNTIF($E22:$S22,5)+COUNTIF($E23:$S23,5)</f>
        <v>5</v>
      </c>
      <c r="AB20" s="51">
        <f>COUNTIF($E20:$S20,"5*")+COUNTIF($E21:$S21,"5*")+COUNTIF($E22:$S22,"5*")</f>
        <v>0</v>
      </c>
      <c r="AC20" s="52">
        <f>COUNTIF($E20:$S20,20)+COUNTIF($E21:$S21,20)+COUNTIF($E22:$S22,20)</f>
        <v>0</v>
      </c>
    </row>
    <row r="21" spans="1:29" ht="15.75" thickBot="1" x14ac:dyDescent="0.3">
      <c r="A21" s="247"/>
      <c r="B21" s="187"/>
      <c r="C21" s="188"/>
      <c r="D21" s="189"/>
      <c r="E21" s="73">
        <v>2</v>
      </c>
      <c r="F21" s="73">
        <v>0</v>
      </c>
      <c r="G21" s="73">
        <v>0</v>
      </c>
      <c r="H21" s="73">
        <v>0</v>
      </c>
      <c r="I21" s="73">
        <v>5</v>
      </c>
      <c r="J21" s="73">
        <v>0</v>
      </c>
      <c r="K21" s="73">
        <v>2</v>
      </c>
      <c r="L21" s="73">
        <v>2</v>
      </c>
      <c r="M21" s="73">
        <v>1</v>
      </c>
      <c r="N21" s="73">
        <v>2</v>
      </c>
      <c r="O21" s="53"/>
      <c r="P21" s="53"/>
      <c r="Q21" s="53"/>
      <c r="R21" s="53"/>
      <c r="S21" s="53"/>
      <c r="T21" s="54">
        <f t="shared" si="0"/>
        <v>14</v>
      </c>
      <c r="U21" s="238"/>
      <c r="V21" s="55"/>
      <c r="W21" s="56"/>
      <c r="X21" s="56"/>
      <c r="Y21" s="56"/>
      <c r="Z21" s="56"/>
      <c r="AA21" s="56"/>
      <c r="AB21" s="57"/>
      <c r="AC21" s="58"/>
    </row>
    <row r="22" spans="1:29" ht="18.75" thickBot="1" x14ac:dyDescent="0.3">
      <c r="A22" s="247"/>
      <c r="B22" s="187">
        <v>108</v>
      </c>
      <c r="C22" s="188" t="s">
        <v>59</v>
      </c>
      <c r="D22" s="189" t="s">
        <v>33</v>
      </c>
      <c r="E22" s="73">
        <v>0</v>
      </c>
      <c r="F22" s="73">
        <v>0</v>
      </c>
      <c r="G22" s="73">
        <v>0</v>
      </c>
      <c r="H22" s="73">
        <v>1</v>
      </c>
      <c r="I22" s="73">
        <v>5</v>
      </c>
      <c r="J22" s="73">
        <v>5</v>
      </c>
      <c r="K22" s="73">
        <v>3</v>
      </c>
      <c r="L22" s="73">
        <v>0</v>
      </c>
      <c r="M22" s="73">
        <v>2</v>
      </c>
      <c r="N22" s="73">
        <v>1</v>
      </c>
      <c r="O22" s="75"/>
      <c r="P22" s="75"/>
      <c r="Q22" s="75"/>
      <c r="R22" s="75"/>
      <c r="S22" s="75"/>
      <c r="T22" s="76">
        <f t="shared" si="0"/>
        <v>17</v>
      </c>
      <c r="U22" s="238"/>
      <c r="V22" s="125">
        <v>0.5395833333333333</v>
      </c>
      <c r="W22" s="39" t="s">
        <v>3</v>
      </c>
      <c r="X22" s="40"/>
      <c r="Y22" s="40"/>
      <c r="Z22" s="41"/>
      <c r="AA22" s="41"/>
      <c r="AB22" s="42"/>
      <c r="AC22" s="43" t="str">
        <f>TEXT( (V23-V22+0.00000000000001),"[hh].mm.ss")</f>
        <v>04.50.00</v>
      </c>
    </row>
    <row r="23" spans="1:29" ht="18.75" thickBot="1" x14ac:dyDescent="0.3">
      <c r="A23" s="248"/>
      <c r="B23" s="190"/>
      <c r="C23" s="191"/>
      <c r="D23" s="192"/>
      <c r="E23" s="70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 t="str">
        <f t="shared" si="0"/>
        <v/>
      </c>
      <c r="U23" s="239"/>
      <c r="V23" s="125">
        <v>0.74097222222222225</v>
      </c>
      <c r="W23" s="44" t="s">
        <v>12</v>
      </c>
      <c r="X23" s="45"/>
      <c r="Y23" s="45"/>
      <c r="Z23" s="46"/>
      <c r="AA23" s="47"/>
      <c r="AB23" s="48"/>
      <c r="AC23" s="49" t="str">
        <f>TEXT(IF($E21="","",(IF($E22="",T21/(15-(COUNTIF($E21:$S21,""))),(IF($E23="",(T21+T22)/(30-(COUNTIF($E21:$S21,"")+COUNTIF($E22:$S22,""))), (T21+T22+T23)/(45-(COUNTIF($E21:$S21,"")+COUNTIF($E22:$S22,"")+COUNTIF($E23:$S23,"")))))))),"0,00")</f>
        <v>1,55</v>
      </c>
    </row>
    <row r="24" spans="1:29" ht="15" customHeight="1" thickBot="1" x14ac:dyDescent="0.3">
      <c r="A24" s="246" t="s">
        <v>6</v>
      </c>
      <c r="B24" s="193"/>
      <c r="C24" s="194"/>
      <c r="D24" s="183" t="s">
        <v>76</v>
      </c>
      <c r="E24" s="73">
        <v>3</v>
      </c>
      <c r="F24" s="73">
        <v>0</v>
      </c>
      <c r="G24" s="73">
        <v>3</v>
      </c>
      <c r="H24" s="73">
        <v>5</v>
      </c>
      <c r="I24" s="73">
        <v>3</v>
      </c>
      <c r="J24" s="73">
        <v>5</v>
      </c>
      <c r="K24" s="73">
        <v>1</v>
      </c>
      <c r="L24" s="73">
        <v>3</v>
      </c>
      <c r="M24" s="73">
        <v>0</v>
      </c>
      <c r="N24" s="73">
        <v>0</v>
      </c>
      <c r="O24" s="59"/>
      <c r="P24" s="59"/>
      <c r="Q24" s="59"/>
      <c r="R24" s="59"/>
      <c r="S24" s="59"/>
      <c r="T24" s="60">
        <f t="shared" si="0"/>
        <v>23</v>
      </c>
      <c r="U24" s="237" t="s">
        <v>64</v>
      </c>
      <c r="V24" s="61">
        <f>SUM(T24:T27)+IF(ISNUMBER(U24),U24,0)+IF(ISNUMBER(U26),U26,0)+IF(ISNUMBER(U27),U27,0)</f>
        <v>62</v>
      </c>
      <c r="W24" s="50">
        <f>COUNTIF($E24:$S24,0)+COUNTIF($E25:$S25,0)+COUNTIF($E26:$S26,0)+COUNTIF($E27:$S27,0)</f>
        <v>10</v>
      </c>
      <c r="X24" s="50">
        <f>COUNTIF($E24:$S24,1)+COUNTIF($E25:$S25,1)+COUNTIF($E26:$S26,1)+COUNTIF($E27:$S27,1)</f>
        <v>4</v>
      </c>
      <c r="Y24" s="50">
        <f>COUNTIF($E24:$S24,2)+COUNTIF($E25:$S25,2)+COUNTIF($E26:$S26,2)+COUNTIF($E27:$S27,2)</f>
        <v>2</v>
      </c>
      <c r="Z24" s="50">
        <f>COUNTIF($E24:$S24,3)+COUNTIF($E25:$S25,3)+COUNTIF($E26:$S26,3)+COUNTIF($E27:$S27,3)</f>
        <v>8</v>
      </c>
      <c r="AA24" s="50">
        <f>COUNTIF($E24:$S24,5)+COUNTIF($E25:$S25,5)+COUNTIF($E26:$S26,5)+COUNTIF($E27:$S27,5)</f>
        <v>6</v>
      </c>
      <c r="AB24" s="51">
        <f>COUNTIF($E24:$S24,"5*")+COUNTIF($E25:$S25,"5*")+COUNTIF($E26:$S26,"5*")</f>
        <v>0</v>
      </c>
      <c r="AC24" s="52">
        <f>COUNTIF($E24:$S24,20)+COUNTIF($E25:$S25,20)+COUNTIF($E26:$S26,20)</f>
        <v>0</v>
      </c>
    </row>
    <row r="25" spans="1:29" ht="15.75" customHeight="1" thickBot="1" x14ac:dyDescent="0.3">
      <c r="A25" s="247"/>
      <c r="B25" s="187"/>
      <c r="C25" s="188"/>
      <c r="D25" s="189"/>
      <c r="E25" s="73">
        <v>0</v>
      </c>
      <c r="F25" s="73">
        <v>3</v>
      </c>
      <c r="G25" s="73">
        <v>2</v>
      </c>
      <c r="H25" s="73">
        <v>5</v>
      </c>
      <c r="I25" s="73">
        <v>3</v>
      </c>
      <c r="J25" s="73">
        <v>2</v>
      </c>
      <c r="K25" s="73">
        <v>3</v>
      </c>
      <c r="L25" s="73">
        <v>0</v>
      </c>
      <c r="M25" s="73">
        <v>0</v>
      </c>
      <c r="N25" s="73">
        <v>1</v>
      </c>
      <c r="O25" s="53"/>
      <c r="P25" s="53"/>
      <c r="Q25" s="53"/>
      <c r="R25" s="53"/>
      <c r="S25" s="53"/>
      <c r="T25" s="54">
        <f t="shared" si="0"/>
        <v>19</v>
      </c>
      <c r="U25" s="238"/>
      <c r="V25" s="55"/>
      <c r="W25" s="56"/>
      <c r="X25" s="56"/>
      <c r="Y25" s="56"/>
      <c r="Z25" s="56"/>
      <c r="AA25" s="56"/>
      <c r="AB25" s="57"/>
      <c r="AC25" s="58"/>
    </row>
    <row r="26" spans="1:29" ht="16.5" customHeight="1" thickBot="1" x14ac:dyDescent="0.3">
      <c r="A26" s="247"/>
      <c r="B26" s="187">
        <v>102</v>
      </c>
      <c r="C26" s="188" t="s">
        <v>72</v>
      </c>
      <c r="D26" s="189" t="s">
        <v>71</v>
      </c>
      <c r="E26" s="73">
        <v>0</v>
      </c>
      <c r="F26" s="73">
        <v>5</v>
      </c>
      <c r="G26" s="73">
        <v>5</v>
      </c>
      <c r="H26" s="73">
        <v>5</v>
      </c>
      <c r="I26" s="73">
        <v>3</v>
      </c>
      <c r="J26" s="73">
        <v>0</v>
      </c>
      <c r="K26" s="73">
        <v>1</v>
      </c>
      <c r="L26" s="73">
        <v>1</v>
      </c>
      <c r="M26" s="73">
        <v>0</v>
      </c>
      <c r="N26" s="73">
        <v>0</v>
      </c>
      <c r="O26" s="75"/>
      <c r="P26" s="75"/>
      <c r="Q26" s="75"/>
      <c r="R26" s="75"/>
      <c r="S26" s="75"/>
      <c r="T26" s="76">
        <f t="shared" si="0"/>
        <v>20</v>
      </c>
      <c r="U26" s="238"/>
      <c r="V26" s="125">
        <v>0.53194444444444444</v>
      </c>
      <c r="W26" s="39" t="s">
        <v>3</v>
      </c>
      <c r="X26" s="40"/>
      <c r="Y26" s="40"/>
      <c r="Z26" s="41"/>
      <c r="AA26" s="41"/>
      <c r="AB26" s="42"/>
      <c r="AC26" s="43" t="str">
        <f>TEXT( (V27-V26+0.00000000000001),"[hh].mm.ss")</f>
        <v>04.36.00</v>
      </c>
    </row>
    <row r="27" spans="1:29" ht="16.5" customHeight="1" thickBot="1" x14ac:dyDescent="0.3">
      <c r="A27" s="248"/>
      <c r="B27" s="190"/>
      <c r="C27" s="191"/>
      <c r="D27" s="192"/>
      <c r="E27" s="70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 t="str">
        <f t="shared" si="0"/>
        <v/>
      </c>
      <c r="U27" s="239"/>
      <c r="V27" s="125">
        <v>0.72361111111111109</v>
      </c>
      <c r="W27" s="44" t="s">
        <v>12</v>
      </c>
      <c r="X27" s="45"/>
      <c r="Y27" s="45"/>
      <c r="Z27" s="46"/>
      <c r="AA27" s="47"/>
      <c r="AB27" s="48"/>
      <c r="AC27" s="49" t="str">
        <f>TEXT(IF($E25="","",(IF($E26="",T25/(15-(COUNTIF($E25:$S25,""))),(IF($E27="",(T25+T26)/(30-(COUNTIF($E25:$S25,"")+COUNTIF($E26:$S26,""))), (T25+T26+T27)/(45-(COUNTIF($E25:$S25,"")+COUNTIF($E26:$S26,"")+COUNTIF($E27:$S27,"")))))))),"0,00")</f>
        <v>1,95</v>
      </c>
    </row>
    <row r="28" spans="1:29" ht="15.75" customHeight="1" thickBot="1" x14ac:dyDescent="0.3">
      <c r="A28" s="246" t="s">
        <v>6</v>
      </c>
      <c r="B28" s="193"/>
      <c r="C28" s="194"/>
      <c r="D28" s="183" t="s">
        <v>24</v>
      </c>
      <c r="E28" s="73">
        <v>0</v>
      </c>
      <c r="F28" s="73">
        <v>5</v>
      </c>
      <c r="G28" s="73">
        <v>3</v>
      </c>
      <c r="H28" s="73">
        <v>2</v>
      </c>
      <c r="I28" s="73">
        <v>1</v>
      </c>
      <c r="J28" s="73">
        <v>3</v>
      </c>
      <c r="K28" s="73">
        <v>3</v>
      </c>
      <c r="L28" s="73">
        <v>3</v>
      </c>
      <c r="M28" s="73">
        <v>5</v>
      </c>
      <c r="N28" s="73">
        <v>1</v>
      </c>
      <c r="O28" s="59"/>
      <c r="P28" s="59"/>
      <c r="Q28" s="59"/>
      <c r="R28" s="59"/>
      <c r="S28" s="59"/>
      <c r="T28" s="60">
        <f t="shared" si="0"/>
        <v>26</v>
      </c>
      <c r="U28" s="237" t="s">
        <v>65</v>
      </c>
      <c r="V28" s="61">
        <f>SUM(T28:T31)+IF(ISNUMBER(U28),U28,0)+IF(ISNUMBER(U30),U30,0)+IF(ISNUMBER(U31),U31,0)</f>
        <v>69</v>
      </c>
      <c r="W28" s="50">
        <f>COUNTIF($E28:$S28,0)+COUNTIF($E29:$S29,0)+COUNTIF($E30:$S30,0)+COUNTIF($E31:$S31,0)</f>
        <v>6</v>
      </c>
      <c r="X28" s="50">
        <f>COUNTIF($E28:$S28,1)+COUNTIF($E29:$S29,1)+COUNTIF($E30:$S30,1)+COUNTIF($E31:$S31,1)</f>
        <v>5</v>
      </c>
      <c r="Y28" s="50">
        <f>COUNTIF($E28:$S28,2)+COUNTIF($E29:$S29,2)+COUNTIF($E30:$S30,2)+COUNTIF($E31:$S31,2)</f>
        <v>5</v>
      </c>
      <c r="Z28" s="50">
        <f>COUNTIF($E28:$S28,3)+COUNTIF($E29:$S29,3)+COUNTIF($E30:$S30,3)+COUNTIF($E31:$S31,3)</f>
        <v>8</v>
      </c>
      <c r="AA28" s="50">
        <f>COUNTIF($E28:$S28,5)+COUNTIF($E29:$S29,5)+COUNTIF($E30:$S30,5)+COUNTIF($E31:$S31,5)</f>
        <v>6</v>
      </c>
      <c r="AB28" s="51">
        <f>COUNTIF($E28:$S28,"5*")+COUNTIF($E29:$S29,"5*")+COUNTIF($E30:$S30,"5*")</f>
        <v>0</v>
      </c>
      <c r="AC28" s="52">
        <f>COUNTIF($E28:$S28,20)+COUNTIF($E29:$S29,20)+COUNTIF($E30:$S30,20)</f>
        <v>0</v>
      </c>
    </row>
    <row r="29" spans="1:29" ht="15.75" customHeight="1" thickBot="1" x14ac:dyDescent="0.3">
      <c r="A29" s="247"/>
      <c r="B29" s="187"/>
      <c r="C29" s="188"/>
      <c r="D29" s="189"/>
      <c r="E29" s="73">
        <v>0</v>
      </c>
      <c r="F29" s="73">
        <v>1</v>
      </c>
      <c r="G29" s="73">
        <v>5</v>
      </c>
      <c r="H29" s="73">
        <v>2</v>
      </c>
      <c r="I29" s="73">
        <v>0</v>
      </c>
      <c r="J29" s="73">
        <v>3</v>
      </c>
      <c r="K29" s="73">
        <v>3</v>
      </c>
      <c r="L29" s="73">
        <v>3</v>
      </c>
      <c r="M29" s="73">
        <v>2</v>
      </c>
      <c r="N29" s="73">
        <v>0</v>
      </c>
      <c r="O29" s="53"/>
      <c r="P29" s="53"/>
      <c r="Q29" s="53"/>
      <c r="R29" s="53"/>
      <c r="S29" s="53"/>
      <c r="T29" s="54">
        <f t="shared" si="0"/>
        <v>19</v>
      </c>
      <c r="U29" s="238"/>
      <c r="V29" s="55"/>
      <c r="W29" s="56"/>
      <c r="X29" s="56"/>
      <c r="Y29" s="56"/>
      <c r="Z29" s="56"/>
      <c r="AA29" s="56"/>
      <c r="AB29" s="57"/>
      <c r="AC29" s="58"/>
    </row>
    <row r="30" spans="1:29" ht="16.5" customHeight="1" thickBot="1" x14ac:dyDescent="0.3">
      <c r="A30" s="247"/>
      <c r="B30" s="187">
        <v>104</v>
      </c>
      <c r="C30" s="188" t="s">
        <v>54</v>
      </c>
      <c r="D30" s="189" t="s">
        <v>34</v>
      </c>
      <c r="E30" s="73">
        <v>2</v>
      </c>
      <c r="F30" s="73">
        <v>5</v>
      </c>
      <c r="G30" s="73">
        <v>1</v>
      </c>
      <c r="H30" s="73">
        <v>2</v>
      </c>
      <c r="I30" s="73">
        <v>5</v>
      </c>
      <c r="J30" s="73">
        <v>3</v>
      </c>
      <c r="K30" s="73">
        <v>5</v>
      </c>
      <c r="L30" s="73">
        <v>0</v>
      </c>
      <c r="M30" s="73">
        <v>0</v>
      </c>
      <c r="N30" s="73">
        <v>1</v>
      </c>
      <c r="O30" s="75"/>
      <c r="P30" s="75"/>
      <c r="Q30" s="75"/>
      <c r="R30" s="75"/>
      <c r="S30" s="75"/>
      <c r="T30" s="76">
        <f t="shared" si="0"/>
        <v>24</v>
      </c>
      <c r="U30" s="238"/>
      <c r="V30" s="125">
        <v>0.53333333333333333</v>
      </c>
      <c r="W30" s="39" t="s">
        <v>3</v>
      </c>
      <c r="X30" s="40"/>
      <c r="Y30" s="40"/>
      <c r="Z30" s="41"/>
      <c r="AA30" s="41"/>
      <c r="AB30" s="42"/>
      <c r="AC30" s="43" t="str">
        <f>TEXT( (V31-V30+0.00000000000001),"[hh].mm.ss")</f>
        <v>04.33.00</v>
      </c>
    </row>
    <row r="31" spans="1:29" ht="16.5" customHeight="1" thickBot="1" x14ac:dyDescent="0.3">
      <c r="A31" s="248"/>
      <c r="B31" s="190"/>
      <c r="C31" s="191"/>
      <c r="D31" s="192"/>
      <c r="E31" s="70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 t="str">
        <f t="shared" si="0"/>
        <v/>
      </c>
      <c r="U31" s="239"/>
      <c r="V31" s="125">
        <v>0.72291666666666676</v>
      </c>
      <c r="W31" s="44" t="s">
        <v>12</v>
      </c>
      <c r="X31" s="45"/>
      <c r="Y31" s="45"/>
      <c r="Z31" s="46"/>
      <c r="AA31" s="47"/>
      <c r="AB31" s="48"/>
      <c r="AC31" s="49" t="str">
        <f>TEXT(IF($E29="","",(IF($E30="",T29/(15-(COUNTIF($E29:$S29,""))),(IF($E31="",(T29+T30)/(30-(COUNTIF($E29:$S29,"")+COUNTIF($E30:$S30,""))), (T29+T30+T31)/(45-(COUNTIF($E29:$S29,"")+COUNTIF($E30:$S30,"")+COUNTIF($E31:$S31,"")))))))),"0,00")</f>
        <v>2,15</v>
      </c>
    </row>
    <row r="32" spans="1:29" ht="15" customHeight="1" thickBot="1" x14ac:dyDescent="0.3">
      <c r="A32" s="246" t="s">
        <v>6</v>
      </c>
      <c r="B32" s="193"/>
      <c r="C32" s="194"/>
      <c r="D32" s="183" t="s">
        <v>24</v>
      </c>
      <c r="E32" s="73">
        <v>5</v>
      </c>
      <c r="F32" s="73">
        <v>3</v>
      </c>
      <c r="G32" s="73">
        <v>5</v>
      </c>
      <c r="H32" s="73">
        <v>3</v>
      </c>
      <c r="I32" s="73">
        <v>1</v>
      </c>
      <c r="J32" s="73">
        <v>5</v>
      </c>
      <c r="K32" s="73">
        <v>1</v>
      </c>
      <c r="L32" s="73">
        <v>3</v>
      </c>
      <c r="M32" s="73" t="s">
        <v>41</v>
      </c>
      <c r="N32" s="73">
        <v>1</v>
      </c>
      <c r="O32" s="59"/>
      <c r="P32" s="59"/>
      <c r="Q32" s="59"/>
      <c r="R32" s="59"/>
      <c r="S32" s="59"/>
      <c r="T32" s="60">
        <f t="shared" si="0"/>
        <v>27</v>
      </c>
      <c r="U32" s="237" t="s">
        <v>66</v>
      </c>
      <c r="V32" s="61">
        <f>SUM(T32:T35)+IF(ISNUMBER(U32),U32,0)+IF(ISNUMBER(U34),U34,0)+IF(ISNUMBER(U35),U35,0)</f>
        <v>74</v>
      </c>
      <c r="W32" s="50">
        <f>COUNTIF($E32:$S32,0)+COUNTIF($E33:$S33,0)+COUNTIF($E34:$S34,0)+COUNTIF($E35:$S35,0)</f>
        <v>5</v>
      </c>
      <c r="X32" s="50">
        <f>COUNTIF($E32:$S32,1)+COUNTIF($E33:$S33,1)+COUNTIF($E34:$S34,1)+COUNTIF($E35:$S35,1)</f>
        <v>5</v>
      </c>
      <c r="Y32" s="50">
        <f>COUNTIF($E32:$S32,2)+COUNTIF($E33:$S33,2)+COUNTIF($E34:$S34,2)+COUNTIF($E35:$S35,2)</f>
        <v>4</v>
      </c>
      <c r="Z32" s="50">
        <f>COUNTIF($E32:$S32,3)+COUNTIF($E33:$S33,3)+COUNTIF($E34:$S34,3)+COUNTIF($E35:$S35,3)</f>
        <v>7</v>
      </c>
      <c r="AA32" s="50">
        <f>COUNTIF($E32:$S32,5)+COUNTIF($E33:$S33,5)+COUNTIF($E34:$S34,5)+COUNTIF($E35:$S35,5)</f>
        <v>8</v>
      </c>
      <c r="AB32" s="51">
        <f>COUNTIF($E32:$S32,"5*")+COUNTIF($E33:$S33,"5*")+COUNTIF($E34:$S34,"5*")</f>
        <v>0</v>
      </c>
      <c r="AC32" s="52">
        <f>COUNTIF($E32:$S32,20)+COUNTIF($E33:$S33,20)+COUNTIF($E34:$S34,20)</f>
        <v>0</v>
      </c>
    </row>
    <row r="33" spans="1:29" ht="15.75" customHeight="1" thickBot="1" x14ac:dyDescent="0.3">
      <c r="A33" s="247"/>
      <c r="B33" s="187"/>
      <c r="C33" s="188"/>
      <c r="D33" s="189"/>
      <c r="E33" s="73">
        <v>0</v>
      </c>
      <c r="F33" s="73">
        <v>2</v>
      </c>
      <c r="G33" s="73">
        <v>1</v>
      </c>
      <c r="H33" s="73">
        <v>3</v>
      </c>
      <c r="I33" s="73">
        <v>0</v>
      </c>
      <c r="J33" s="73">
        <v>5</v>
      </c>
      <c r="K33" s="73">
        <v>1</v>
      </c>
      <c r="L33" s="73">
        <v>3</v>
      </c>
      <c r="M33" s="73">
        <v>5</v>
      </c>
      <c r="N33" s="73">
        <v>2</v>
      </c>
      <c r="O33" s="53"/>
      <c r="P33" s="53"/>
      <c r="Q33" s="53"/>
      <c r="R33" s="53"/>
      <c r="S33" s="53"/>
      <c r="T33" s="54">
        <f t="shared" si="0"/>
        <v>22</v>
      </c>
      <c r="U33" s="238"/>
      <c r="V33" s="55"/>
      <c r="W33" s="56"/>
      <c r="X33" s="56"/>
      <c r="Y33" s="56"/>
      <c r="Z33" s="56"/>
      <c r="AA33" s="56"/>
      <c r="AB33" s="57"/>
      <c r="AC33" s="58"/>
    </row>
    <row r="34" spans="1:29" ht="16.5" customHeight="1" thickBot="1" x14ac:dyDescent="0.3">
      <c r="A34" s="247"/>
      <c r="B34" s="187">
        <v>107</v>
      </c>
      <c r="C34" s="188" t="s">
        <v>75</v>
      </c>
      <c r="D34" s="189" t="s">
        <v>29</v>
      </c>
      <c r="E34" s="73">
        <v>0</v>
      </c>
      <c r="F34" s="73">
        <v>2</v>
      </c>
      <c r="G34" s="73">
        <v>0</v>
      </c>
      <c r="H34" s="73">
        <v>5</v>
      </c>
      <c r="I34" s="73">
        <v>0</v>
      </c>
      <c r="J34" s="73">
        <v>5</v>
      </c>
      <c r="K34" s="73">
        <v>2</v>
      </c>
      <c r="L34" s="73">
        <v>3</v>
      </c>
      <c r="M34" s="73">
        <v>5</v>
      </c>
      <c r="N34" s="73">
        <v>3</v>
      </c>
      <c r="O34" s="75"/>
      <c r="P34" s="75"/>
      <c r="Q34" s="75"/>
      <c r="R34" s="75"/>
      <c r="S34" s="75"/>
      <c r="T34" s="76">
        <f t="shared" si="0"/>
        <v>25</v>
      </c>
      <c r="U34" s="238"/>
      <c r="V34" s="125">
        <v>0.53541666666666665</v>
      </c>
      <c r="W34" s="39" t="s">
        <v>3</v>
      </c>
      <c r="X34" s="40"/>
      <c r="Y34" s="40"/>
      <c r="Z34" s="41"/>
      <c r="AA34" s="41"/>
      <c r="AB34" s="42"/>
      <c r="AC34" s="43" t="str">
        <f>TEXT( (V35-V34+0.00000000000001),"[hh].mm.ss")</f>
        <v>04.54.00</v>
      </c>
    </row>
    <row r="35" spans="1:29" ht="16.5" customHeight="1" thickBot="1" x14ac:dyDescent="0.3">
      <c r="A35" s="248"/>
      <c r="B35" s="190"/>
      <c r="C35" s="191"/>
      <c r="D35" s="192"/>
      <c r="E35" s="70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 t="str">
        <f t="shared" si="0"/>
        <v/>
      </c>
      <c r="U35" s="239"/>
      <c r="V35" s="125">
        <v>0.73958333333333337</v>
      </c>
      <c r="W35" s="44" t="s">
        <v>12</v>
      </c>
      <c r="X35" s="45"/>
      <c r="Y35" s="45"/>
      <c r="Z35" s="46"/>
      <c r="AA35" s="47"/>
      <c r="AB35" s="48"/>
      <c r="AC35" s="49" t="str">
        <f>TEXT(IF($E33="","",(IF($E34="",T33/(15-(COUNTIF($E33:$S33,""))),(IF($E35="",(T33+T34)/(30-(COUNTIF($E33:$S33,"")+COUNTIF($E34:$S34,""))), (T33+T34+T35)/(45-(COUNTIF($E33:$S33,"")+COUNTIF($E34:$S34,"")+COUNTIF($E35:$S35,"")))))))),"0,00")</f>
        <v>2,35</v>
      </c>
    </row>
    <row r="36" spans="1:29" ht="15.75" customHeight="1" thickBot="1" x14ac:dyDescent="0.3">
      <c r="A36" s="246" t="s">
        <v>6</v>
      </c>
      <c r="B36" s="193"/>
      <c r="C36" s="194"/>
      <c r="D36" s="183" t="s">
        <v>24</v>
      </c>
      <c r="E36" s="73">
        <v>1</v>
      </c>
      <c r="F36" s="73">
        <v>2</v>
      </c>
      <c r="G36" s="73">
        <v>3</v>
      </c>
      <c r="H36" s="73">
        <v>5</v>
      </c>
      <c r="I36" s="73">
        <v>5</v>
      </c>
      <c r="J36" s="73">
        <v>5</v>
      </c>
      <c r="K36" s="73">
        <v>3</v>
      </c>
      <c r="L36" s="73">
        <v>3</v>
      </c>
      <c r="M36" s="73">
        <v>3</v>
      </c>
      <c r="N36" s="73">
        <v>3</v>
      </c>
      <c r="O36" s="59"/>
      <c r="P36" s="59"/>
      <c r="Q36" s="59"/>
      <c r="R36" s="59"/>
      <c r="S36" s="59"/>
      <c r="T36" s="60">
        <f t="shared" si="0"/>
        <v>33</v>
      </c>
      <c r="U36" s="237" t="s">
        <v>99</v>
      </c>
      <c r="V36" s="61">
        <f>SUM(T36:T39)+IF(ISNUMBER(U36),U36,0)+IF(ISNUMBER(U38),U38,0)+IF(ISNUMBER(U39),U39,0)</f>
        <v>81</v>
      </c>
      <c r="W36" s="50">
        <f>COUNTIF($E36:$S36,0)+COUNTIF($E37:$S37,0)+COUNTIF($E38:$S38,0)+COUNTIF($E39:$S39,0)</f>
        <v>1</v>
      </c>
      <c r="X36" s="50">
        <f>COUNTIF($E36:$S36,1)+COUNTIF($E37:$S37,1)+COUNTIF($E38:$S38,1)+COUNTIF($E39:$S39,1)</f>
        <v>7</v>
      </c>
      <c r="Y36" s="50">
        <f>COUNTIF($E36:$S36,2)+COUNTIF($E37:$S37,2)+COUNTIF($E38:$S38,2)+COUNTIF($E39:$S39,2)</f>
        <v>2</v>
      </c>
      <c r="Z36" s="50">
        <f>COUNTIF($E36:$S36,3)+COUNTIF($E37:$S37,3)+COUNTIF($E38:$S38,3)+COUNTIF($E39:$S39,3)</f>
        <v>15</v>
      </c>
      <c r="AA36" s="50">
        <f>COUNTIF($E36:$S36,5)+COUNTIF($E37:$S37,5)+COUNTIF($E38:$S38,5)+COUNTIF($E39:$S39,5)</f>
        <v>5</v>
      </c>
      <c r="AB36" s="51">
        <f>COUNTIF($E36:$S36,"5*")+COUNTIF($E37:$S37,"5*")+COUNTIF($E38:$S38,"5*")</f>
        <v>0</v>
      </c>
      <c r="AC36" s="52">
        <f>COUNTIF($E36:$S36,20)+COUNTIF($E37:$S37,20)+COUNTIF($E38:$S38,20)</f>
        <v>0</v>
      </c>
    </row>
    <row r="37" spans="1:29" ht="15.75" customHeight="1" thickBot="1" x14ac:dyDescent="0.3">
      <c r="A37" s="247"/>
      <c r="B37" s="187"/>
      <c r="C37" s="188"/>
      <c r="D37" s="189"/>
      <c r="E37" s="73">
        <v>2</v>
      </c>
      <c r="F37" s="73">
        <v>3</v>
      </c>
      <c r="G37" s="73">
        <v>1</v>
      </c>
      <c r="H37" s="73">
        <v>3</v>
      </c>
      <c r="I37" s="73">
        <v>1</v>
      </c>
      <c r="J37" s="73">
        <v>1</v>
      </c>
      <c r="K37" s="73">
        <v>3</v>
      </c>
      <c r="L37" s="73">
        <v>1</v>
      </c>
      <c r="M37" s="73">
        <v>5</v>
      </c>
      <c r="N37" s="73">
        <v>3</v>
      </c>
      <c r="O37" s="53"/>
      <c r="P37" s="53"/>
      <c r="Q37" s="53"/>
      <c r="R37" s="53"/>
      <c r="S37" s="53"/>
      <c r="T37" s="54">
        <f t="shared" si="0"/>
        <v>23</v>
      </c>
      <c r="U37" s="238"/>
      <c r="V37" s="55"/>
      <c r="W37" s="56"/>
      <c r="X37" s="56"/>
      <c r="Y37" s="56"/>
      <c r="Z37" s="56"/>
      <c r="AA37" s="56"/>
      <c r="AB37" s="57"/>
      <c r="AC37" s="58"/>
    </row>
    <row r="38" spans="1:29" ht="16.5" customHeight="1" thickBot="1" x14ac:dyDescent="0.3">
      <c r="A38" s="247"/>
      <c r="B38" s="187">
        <v>106</v>
      </c>
      <c r="C38" s="188" t="s">
        <v>32</v>
      </c>
      <c r="D38" s="189" t="s">
        <v>31</v>
      </c>
      <c r="E38" s="73">
        <v>0</v>
      </c>
      <c r="F38" s="73">
        <v>3</v>
      </c>
      <c r="G38" s="73">
        <v>1</v>
      </c>
      <c r="H38" s="73">
        <v>3</v>
      </c>
      <c r="I38" s="73">
        <v>5</v>
      </c>
      <c r="J38" s="73">
        <v>3</v>
      </c>
      <c r="K38" s="73">
        <v>3</v>
      </c>
      <c r="L38" s="73">
        <v>1</v>
      </c>
      <c r="M38" s="73">
        <v>3</v>
      </c>
      <c r="N38" s="73">
        <v>3</v>
      </c>
      <c r="O38" s="75"/>
      <c r="P38" s="75"/>
      <c r="Q38" s="75"/>
      <c r="R38" s="75"/>
      <c r="S38" s="75"/>
      <c r="T38" s="76">
        <f t="shared" si="0"/>
        <v>25</v>
      </c>
      <c r="U38" s="238"/>
      <c r="V38" s="125">
        <v>0.53472222222222221</v>
      </c>
      <c r="W38" s="39" t="s">
        <v>3</v>
      </c>
      <c r="X38" s="40"/>
      <c r="Y38" s="40"/>
      <c r="Z38" s="41"/>
      <c r="AA38" s="41"/>
      <c r="AB38" s="42"/>
      <c r="AC38" s="43" t="str">
        <f>TEXT( (V39-V38+0.00000000000001),"[hh].mm.ss")</f>
        <v>04.06.00</v>
      </c>
    </row>
    <row r="39" spans="1:29" ht="16.5" customHeight="1" thickBot="1" x14ac:dyDescent="0.3">
      <c r="A39" s="248"/>
      <c r="B39" s="190"/>
      <c r="C39" s="191"/>
      <c r="D39" s="192"/>
      <c r="E39" s="70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2" t="str">
        <f t="shared" si="0"/>
        <v/>
      </c>
      <c r="U39" s="239"/>
      <c r="V39" s="125">
        <v>0.7055555555555556</v>
      </c>
      <c r="W39" s="44" t="s">
        <v>12</v>
      </c>
      <c r="X39" s="45"/>
      <c r="Y39" s="45"/>
      <c r="Z39" s="46"/>
      <c r="AA39" s="47"/>
      <c r="AB39" s="48"/>
      <c r="AC39" s="49" t="str">
        <f>TEXT(IF($E37="","",(IF($E38="",T37/(15-(COUNTIF($E37:$S37,""))),(IF($E39="",(T37+T38)/(30-(COUNTIF($E37:$S37,"")+COUNTIF($E38:$S38,""))), (T37+T38+T39)/(45-(COUNTIF($E37:$S37,"")+COUNTIF($E38:$S38,"")+COUNTIF($E39:$S39,"")))))))),"0,00")</f>
        <v>2,40</v>
      </c>
    </row>
    <row r="40" spans="1:29" ht="15" customHeight="1" thickBot="1" x14ac:dyDescent="0.3">
      <c r="A40" s="246" t="s">
        <v>6</v>
      </c>
      <c r="B40" s="193"/>
      <c r="C40" s="194"/>
      <c r="D40" s="183" t="s">
        <v>77</v>
      </c>
      <c r="E40" s="73">
        <v>2</v>
      </c>
      <c r="F40" s="73">
        <v>5</v>
      </c>
      <c r="G40" s="73">
        <v>5</v>
      </c>
      <c r="H40" s="73">
        <v>5</v>
      </c>
      <c r="I40" s="73">
        <v>3</v>
      </c>
      <c r="J40" s="73">
        <v>5</v>
      </c>
      <c r="K40" s="73">
        <v>5</v>
      </c>
      <c r="L40" s="73">
        <v>3</v>
      </c>
      <c r="M40" s="73">
        <v>3</v>
      </c>
      <c r="N40" s="73">
        <v>5</v>
      </c>
      <c r="O40" s="59"/>
      <c r="P40" s="59"/>
      <c r="Q40" s="59"/>
      <c r="R40" s="59"/>
      <c r="S40" s="59"/>
      <c r="T40" s="60">
        <f t="shared" ref="T40:T43" si="1">IF(E40="","",SUM(E40:S40)+(COUNTIF(E40:S40,"5*")*5))</f>
        <v>41</v>
      </c>
      <c r="U40" s="237" t="s">
        <v>100</v>
      </c>
      <c r="V40" s="61">
        <f>SUM(T40:T43)+IF(ISNUMBER(U40),U40,0)+IF(ISNUMBER(U42),U42,0)+IF(ISNUMBER(U43),U43,0)</f>
        <v>113</v>
      </c>
      <c r="W40" s="50">
        <f>COUNTIF($E40:$S40,0)+COUNTIF($E41:$S41,0)+COUNTIF($E42:$S42,0)+COUNTIF($E43:$S43,0)</f>
        <v>0</v>
      </c>
      <c r="X40" s="50">
        <f>COUNTIF($E40:$S40,1)+COUNTIF($E41:$S41,1)+COUNTIF($E42:$S42,1)+COUNTIF($E43:$S43,1)</f>
        <v>0</v>
      </c>
      <c r="Y40" s="50">
        <f>COUNTIF($E40:$S40,2)+COUNTIF($E41:$S41,2)+COUNTIF($E42:$S42,2)+COUNTIF($E43:$S43,2)</f>
        <v>1</v>
      </c>
      <c r="Z40" s="50">
        <f>COUNTIF($E40:$S40,3)+COUNTIF($E41:$S41,3)+COUNTIF($E42:$S42,3)+COUNTIF($E43:$S43,3)</f>
        <v>17</v>
      </c>
      <c r="AA40" s="50">
        <f>COUNTIF($E40:$S40,5)+COUNTIF($E41:$S41,5)+COUNTIF($E42:$S42,5)+COUNTIF($E43:$S43,5)</f>
        <v>12</v>
      </c>
      <c r="AB40" s="51">
        <f>COUNTIF($E40:$S40,"5*")+COUNTIF($E41:$S41,"5*")+COUNTIF($E42:$S42,"5*")</f>
        <v>0</v>
      </c>
      <c r="AC40" s="52">
        <f>COUNTIF($E40:$S40,20)+COUNTIF($E41:$S41,20)+COUNTIF($E42:$S42,20)</f>
        <v>0</v>
      </c>
    </row>
    <row r="41" spans="1:29" ht="15.75" customHeight="1" thickBot="1" x14ac:dyDescent="0.3">
      <c r="A41" s="247"/>
      <c r="B41" s="187"/>
      <c r="C41" s="188"/>
      <c r="D41" s="189"/>
      <c r="E41" s="73">
        <v>3</v>
      </c>
      <c r="F41" s="73">
        <v>3</v>
      </c>
      <c r="G41" s="73">
        <v>3</v>
      </c>
      <c r="H41" s="73">
        <v>5</v>
      </c>
      <c r="I41" s="73">
        <v>5</v>
      </c>
      <c r="J41" s="73">
        <v>3</v>
      </c>
      <c r="K41" s="73">
        <v>3</v>
      </c>
      <c r="L41" s="73">
        <v>5</v>
      </c>
      <c r="M41" s="73">
        <v>3</v>
      </c>
      <c r="N41" s="73">
        <v>5</v>
      </c>
      <c r="O41" s="53"/>
      <c r="P41" s="53"/>
      <c r="Q41" s="53"/>
      <c r="R41" s="53"/>
      <c r="S41" s="53"/>
      <c r="T41" s="54">
        <f t="shared" si="1"/>
        <v>38</v>
      </c>
      <c r="U41" s="238"/>
      <c r="V41" s="55"/>
      <c r="W41" s="56"/>
      <c r="X41" s="56"/>
      <c r="Y41" s="56"/>
      <c r="Z41" s="56"/>
      <c r="AA41" s="56"/>
      <c r="AB41" s="57"/>
      <c r="AC41" s="58"/>
    </row>
    <row r="42" spans="1:29" ht="16.5" customHeight="1" thickBot="1" x14ac:dyDescent="0.3">
      <c r="A42" s="247"/>
      <c r="B42" s="187">
        <v>101</v>
      </c>
      <c r="C42" s="188" t="s">
        <v>68</v>
      </c>
      <c r="D42" s="189" t="s">
        <v>69</v>
      </c>
      <c r="E42" s="73">
        <v>3</v>
      </c>
      <c r="F42" s="73">
        <v>3</v>
      </c>
      <c r="G42" s="73">
        <v>3</v>
      </c>
      <c r="H42" s="73">
        <v>5</v>
      </c>
      <c r="I42" s="73">
        <v>3</v>
      </c>
      <c r="J42" s="73">
        <v>5</v>
      </c>
      <c r="K42" s="73">
        <v>3</v>
      </c>
      <c r="L42" s="73">
        <v>3</v>
      </c>
      <c r="M42" s="73">
        <v>3</v>
      </c>
      <c r="N42" s="73">
        <v>3</v>
      </c>
      <c r="O42" s="75"/>
      <c r="P42" s="75"/>
      <c r="Q42" s="75"/>
      <c r="R42" s="75"/>
      <c r="S42" s="75"/>
      <c r="T42" s="76">
        <f t="shared" si="1"/>
        <v>34</v>
      </c>
      <c r="U42" s="238"/>
      <c r="V42" s="125">
        <v>0.53125</v>
      </c>
      <c r="W42" s="39" t="s">
        <v>3</v>
      </c>
      <c r="X42" s="40"/>
      <c r="Y42" s="40"/>
      <c r="Z42" s="41"/>
      <c r="AA42" s="41"/>
      <c r="AB42" s="42"/>
      <c r="AC42" s="43" t="str">
        <f>TEXT( (V43-V42+0.00000000000001),"[hh].mm.ss")</f>
        <v>05.21.00</v>
      </c>
    </row>
    <row r="43" spans="1:29" ht="16.5" customHeight="1" thickBot="1" x14ac:dyDescent="0.3">
      <c r="A43" s="248"/>
      <c r="B43" s="190"/>
      <c r="C43" s="191"/>
      <c r="D43" s="192"/>
      <c r="E43" s="70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2" t="str">
        <f t="shared" si="1"/>
        <v/>
      </c>
      <c r="U43" s="239"/>
      <c r="V43" s="125">
        <v>0.75416666666666676</v>
      </c>
      <c r="W43" s="44" t="s">
        <v>12</v>
      </c>
      <c r="X43" s="45"/>
      <c r="Y43" s="45"/>
      <c r="Z43" s="46"/>
      <c r="AA43" s="47"/>
      <c r="AB43" s="48"/>
      <c r="AC43" s="49" t="str">
        <f>TEXT(IF($E41="","",(IF($E42="",T41/(15-(COUNTIF($E41:$S41,""))),(IF($E43="",(T41+T42)/(30-(COUNTIF($E41:$S41,"")+COUNTIF($E42:$S42,""))), (T41+T42+T43)/(45-(COUNTIF($E41:$S41,"")+COUNTIF($E42:$S42,"")+COUNTIF($E43:$S43,"")))))))),"0,00")</f>
        <v>3,60</v>
      </c>
    </row>
    <row r="71" spans="1:29" ht="13.5" thickBot="1" x14ac:dyDescent="0.25"/>
    <row r="72" spans="1:29" ht="15.75" thickBot="1" x14ac:dyDescent="0.3">
      <c r="A72" s="94"/>
      <c r="B72" s="155"/>
      <c r="C72" s="156"/>
      <c r="D72" s="154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59"/>
      <c r="P72" s="59"/>
      <c r="Q72" s="59"/>
      <c r="R72" s="59"/>
      <c r="S72" s="59"/>
      <c r="T72" s="60"/>
      <c r="U72" s="237"/>
      <c r="V72" s="61"/>
      <c r="W72" s="50"/>
      <c r="X72" s="50"/>
      <c r="Y72" s="50"/>
      <c r="Z72" s="50"/>
      <c r="AA72" s="50"/>
      <c r="AB72" s="51"/>
      <c r="AC72" s="52"/>
    </row>
    <row r="73" spans="1:29" ht="15.75" thickBot="1" x14ac:dyDescent="0.3">
      <c r="A73" s="95"/>
      <c r="B73" s="143"/>
      <c r="C73" s="144"/>
      <c r="D73" s="152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53"/>
      <c r="P73" s="53"/>
      <c r="Q73" s="53"/>
      <c r="R73" s="53"/>
      <c r="S73" s="53"/>
      <c r="T73" s="54"/>
      <c r="U73" s="238"/>
      <c r="V73" s="55"/>
      <c r="W73" s="56"/>
      <c r="X73" s="56"/>
      <c r="Y73" s="56"/>
      <c r="Z73" s="56"/>
      <c r="AA73" s="56"/>
      <c r="AB73" s="57"/>
      <c r="AC73" s="58"/>
    </row>
    <row r="74" spans="1:29" ht="18.75" thickBot="1" x14ac:dyDescent="0.3">
      <c r="A74" s="96"/>
      <c r="B74" s="143"/>
      <c r="C74" s="144"/>
      <c r="D74" s="152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5"/>
      <c r="P74" s="75"/>
      <c r="Q74" s="75"/>
      <c r="R74" s="75"/>
      <c r="S74" s="75"/>
      <c r="T74" s="76"/>
      <c r="U74" s="238"/>
      <c r="V74" s="125"/>
      <c r="W74" s="39"/>
      <c r="X74" s="40"/>
      <c r="Y74" s="40"/>
      <c r="Z74" s="41"/>
      <c r="AA74" s="41"/>
      <c r="AB74" s="42"/>
      <c r="AC74" s="43"/>
    </row>
    <row r="75" spans="1:29" ht="18.75" thickBot="1" x14ac:dyDescent="0.3">
      <c r="A75" s="97"/>
      <c r="B75" s="157"/>
      <c r="C75" s="158"/>
      <c r="D75" s="153"/>
      <c r="E75" s="70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2"/>
      <c r="U75" s="239"/>
      <c r="V75" s="125"/>
      <c r="W75" s="44"/>
      <c r="X75" s="45"/>
      <c r="Y75" s="45"/>
      <c r="Z75" s="46"/>
      <c r="AA75" s="47"/>
      <c r="AB75" s="48"/>
      <c r="AC75" s="49"/>
    </row>
    <row r="76" spans="1:29" ht="15.75" thickBot="1" x14ac:dyDescent="0.3">
      <c r="A76" s="94"/>
      <c r="B76" s="98"/>
      <c r="C76" s="148"/>
      <c r="D76" s="149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59"/>
      <c r="P76" s="59"/>
      <c r="Q76" s="59"/>
      <c r="R76" s="59"/>
      <c r="S76" s="59"/>
      <c r="T76" s="60"/>
      <c r="U76" s="237"/>
      <c r="V76" s="61"/>
      <c r="W76" s="50"/>
      <c r="X76" s="50"/>
      <c r="Y76" s="50"/>
      <c r="Z76" s="50"/>
      <c r="AA76" s="50"/>
      <c r="AB76" s="51"/>
      <c r="AC76" s="52"/>
    </row>
    <row r="77" spans="1:29" ht="15.75" thickBot="1" x14ac:dyDescent="0.3">
      <c r="A77" s="95"/>
      <c r="B77" s="101"/>
      <c r="C77" s="150"/>
      <c r="D77" s="145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53"/>
      <c r="P77" s="53"/>
      <c r="Q77" s="53"/>
      <c r="R77" s="53"/>
      <c r="S77" s="53"/>
      <c r="T77" s="54"/>
      <c r="U77" s="238"/>
      <c r="V77" s="55"/>
      <c r="W77" s="56"/>
      <c r="X77" s="56"/>
      <c r="Y77" s="56"/>
      <c r="Z77" s="56"/>
      <c r="AA77" s="56"/>
      <c r="AB77" s="57"/>
      <c r="AC77" s="58"/>
    </row>
    <row r="78" spans="1:29" ht="18.75" thickBot="1" x14ac:dyDescent="0.3">
      <c r="A78" s="96"/>
      <c r="B78" s="101"/>
      <c r="C78" s="150"/>
      <c r="D78" s="145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5"/>
      <c r="P78" s="75"/>
      <c r="Q78" s="75"/>
      <c r="R78" s="75"/>
      <c r="S78" s="75"/>
      <c r="T78" s="76"/>
      <c r="U78" s="238"/>
      <c r="V78" s="125"/>
      <c r="W78" s="39"/>
      <c r="X78" s="40"/>
      <c r="Y78" s="40"/>
      <c r="Z78" s="41"/>
      <c r="AA78" s="41"/>
      <c r="AB78" s="42"/>
      <c r="AC78" s="43"/>
    </row>
    <row r="79" spans="1:29" ht="18.75" thickBot="1" x14ac:dyDescent="0.3">
      <c r="A79" s="97"/>
      <c r="B79" s="104"/>
      <c r="C79" s="146"/>
      <c r="D79" s="147"/>
      <c r="E79" s="70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2"/>
      <c r="U79" s="239"/>
      <c r="V79" s="125"/>
      <c r="W79" s="44"/>
      <c r="X79" s="45"/>
      <c r="Y79" s="45"/>
      <c r="Z79" s="46"/>
      <c r="AA79" s="47"/>
      <c r="AB79" s="48"/>
      <c r="AC79" s="49"/>
    </row>
    <row r="97" spans="1:29" ht="13.5" thickBot="1" x14ac:dyDescent="0.25"/>
    <row r="98" spans="1:29" ht="33.75" customHeight="1" x14ac:dyDescent="0.65">
      <c r="A98" s="228" t="s">
        <v>22</v>
      </c>
      <c r="B98" s="229"/>
      <c r="C98" s="230"/>
      <c r="D98" s="220" t="s">
        <v>42</v>
      </c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2"/>
      <c r="T98" s="1"/>
      <c r="U98" s="1"/>
      <c r="V98" s="1"/>
      <c r="W98" s="1"/>
      <c r="X98" s="1"/>
      <c r="Y98" s="1"/>
      <c r="Z98" s="1"/>
      <c r="AA98" s="1"/>
      <c r="AB98" s="1"/>
      <c r="AC98" s="2"/>
    </row>
    <row r="99" spans="1:29" ht="51" customHeight="1" thickBot="1" x14ac:dyDescent="0.45">
      <c r="A99" s="231"/>
      <c r="B99" s="232"/>
      <c r="C99" s="233"/>
      <c r="D99" s="223" t="s">
        <v>19</v>
      </c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5"/>
      <c r="T99" s="3"/>
      <c r="U99" s="3"/>
      <c r="V99" s="3"/>
      <c r="W99" s="3"/>
      <c r="X99" s="3"/>
      <c r="Y99" s="3"/>
      <c r="Z99" s="3"/>
      <c r="AA99" s="3"/>
      <c r="AB99" s="4"/>
      <c r="AC99" s="5" t="s">
        <v>6</v>
      </c>
    </row>
    <row r="100" spans="1:29" ht="33" x14ac:dyDescent="0.6">
      <c r="A100" s="226" t="s">
        <v>11</v>
      </c>
      <c r="B100" s="227"/>
      <c r="C100" s="227"/>
      <c r="D100" s="227"/>
      <c r="E100" s="227"/>
      <c r="F100" s="227"/>
      <c r="G100" s="227"/>
      <c r="H100" s="227"/>
      <c r="I100" s="227"/>
      <c r="J100" s="227"/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6">
        <v>1</v>
      </c>
    </row>
    <row r="101" spans="1:29" ht="15" x14ac:dyDescent="0.2">
      <c r="A101" s="7">
        <v>0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9"/>
      <c r="W101" s="8"/>
      <c r="X101" s="8"/>
      <c r="Y101" s="8"/>
      <c r="Z101" s="8"/>
      <c r="AA101" s="10"/>
      <c r="AB101" s="11"/>
      <c r="AC101" s="12"/>
    </row>
    <row r="102" spans="1:29" ht="16.5" thickBot="1" x14ac:dyDescent="0.3">
      <c r="A102" s="13"/>
      <c r="B102" s="14"/>
      <c r="C102" s="15"/>
      <c r="D102" s="15"/>
      <c r="E102" s="16"/>
      <c r="F102" s="16"/>
      <c r="G102" s="16"/>
      <c r="H102" s="16"/>
      <c r="I102" s="16" t="s">
        <v>18</v>
      </c>
      <c r="J102" s="16"/>
      <c r="K102" s="16"/>
      <c r="L102" s="16"/>
      <c r="M102" s="16"/>
      <c r="N102" s="16"/>
      <c r="O102" s="17"/>
      <c r="P102" s="16"/>
      <c r="Q102" s="16"/>
      <c r="R102" s="16"/>
      <c r="S102" s="16"/>
      <c r="T102" s="18"/>
      <c r="U102" s="18"/>
      <c r="V102" s="19">
        <v>41069</v>
      </c>
      <c r="W102" s="20"/>
      <c r="X102" s="20"/>
      <c r="Y102" s="20"/>
      <c r="Z102" s="18"/>
      <c r="AA102" s="21"/>
      <c r="AB102" s="22"/>
      <c r="AC102" s="23"/>
    </row>
    <row r="103" spans="1:29" ht="15" x14ac:dyDescent="0.25">
      <c r="A103" s="111" t="s">
        <v>15</v>
      </c>
      <c r="B103" s="67" t="s">
        <v>16</v>
      </c>
      <c r="C103" s="68"/>
      <c r="D103" s="69" t="s">
        <v>21</v>
      </c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5" t="s">
        <v>0</v>
      </c>
      <c r="U103" s="26"/>
      <c r="V103" s="27"/>
      <c r="W103" s="28" t="s">
        <v>10</v>
      </c>
      <c r="X103" s="29"/>
      <c r="Y103" s="29"/>
      <c r="Z103" s="30"/>
      <c r="AA103" s="30"/>
      <c r="AB103" s="30"/>
      <c r="AC103" s="31"/>
    </row>
    <row r="104" spans="1:29" ht="15.75" thickBot="1" x14ac:dyDescent="0.3">
      <c r="A104" s="93" t="s">
        <v>4</v>
      </c>
      <c r="B104" s="107" t="s">
        <v>17</v>
      </c>
      <c r="C104" s="108"/>
      <c r="D104" s="109" t="s">
        <v>20</v>
      </c>
      <c r="E104" s="32">
        <v>1</v>
      </c>
      <c r="F104" s="32">
        <v>2</v>
      </c>
      <c r="G104" s="32">
        <v>3</v>
      </c>
      <c r="H104" s="32">
        <v>4</v>
      </c>
      <c r="I104" s="32">
        <v>5</v>
      </c>
      <c r="J104" s="32">
        <v>6</v>
      </c>
      <c r="K104" s="32">
        <v>7</v>
      </c>
      <c r="L104" s="32">
        <v>8</v>
      </c>
      <c r="M104" s="32">
        <v>9</v>
      </c>
      <c r="N104" s="32">
        <v>10</v>
      </c>
      <c r="O104" s="32">
        <v>11</v>
      </c>
      <c r="P104" s="32">
        <v>12</v>
      </c>
      <c r="Q104" s="32">
        <v>13</v>
      </c>
      <c r="R104" s="32">
        <v>14</v>
      </c>
      <c r="S104" s="32">
        <v>15</v>
      </c>
      <c r="T104" s="33" t="s">
        <v>8</v>
      </c>
      <c r="U104" s="33" t="s">
        <v>1</v>
      </c>
      <c r="V104" s="34" t="s">
        <v>9</v>
      </c>
      <c r="W104" s="35">
        <v>0</v>
      </c>
      <c r="X104" s="36">
        <v>1</v>
      </c>
      <c r="Y104" s="36">
        <v>2</v>
      </c>
      <c r="Z104" s="36">
        <v>3</v>
      </c>
      <c r="AA104" s="36">
        <v>5</v>
      </c>
      <c r="AB104" s="37" t="s">
        <v>2</v>
      </c>
      <c r="AC104" s="38">
        <v>20</v>
      </c>
    </row>
    <row r="105" spans="1:29" ht="15.75" thickBot="1" x14ac:dyDescent="0.3">
      <c r="A105" s="243" t="s">
        <v>6</v>
      </c>
      <c r="B105" s="167"/>
      <c r="C105" s="168"/>
      <c r="D105" s="169" t="s">
        <v>70</v>
      </c>
      <c r="E105" s="73">
        <v>1</v>
      </c>
      <c r="F105" s="73">
        <v>5</v>
      </c>
      <c r="G105" s="73">
        <v>0</v>
      </c>
      <c r="H105" s="73">
        <v>3</v>
      </c>
      <c r="I105" s="73">
        <v>5</v>
      </c>
      <c r="J105" s="73">
        <v>3</v>
      </c>
      <c r="K105" s="73">
        <v>2</v>
      </c>
      <c r="L105" s="73">
        <v>2</v>
      </c>
      <c r="M105" s="73">
        <v>2</v>
      </c>
      <c r="N105" s="73">
        <v>0</v>
      </c>
      <c r="O105" s="59"/>
      <c r="P105" s="59"/>
      <c r="Q105" s="59"/>
      <c r="R105" s="59"/>
      <c r="S105" s="59"/>
      <c r="T105" s="60">
        <f t="shared" ref="T105:T140" si="2">IF(E105="","",SUM(E105:S105)+(COUNTIF(E105:S105,"5*")*5))</f>
        <v>23</v>
      </c>
      <c r="U105" s="237" t="s">
        <v>62</v>
      </c>
      <c r="V105" s="61">
        <f>SUM(T105:T108)+IF(ISNUMBER(U105),U105,0)+IF(ISNUMBER(U107),U107,0)+IF(ISNUMBER(U108),U108,0)</f>
        <v>48</v>
      </c>
      <c r="W105" s="50">
        <f>COUNTIF($E105:$S105,0)+COUNTIF($E106:$S106,0)+COUNTIF($E107:$S107,0)+COUNTIF($E108:$S108,0)</f>
        <v>8</v>
      </c>
      <c r="X105" s="50">
        <f>COUNTIF($E105:$S105,1)+COUNTIF($E106:$S106,1)+COUNTIF($E107:$S107,1)+COUNTIF($E108:$S108,1)</f>
        <v>8</v>
      </c>
      <c r="Y105" s="50">
        <f>COUNTIF($E105:$S105,2)+COUNTIF($E106:$S106,2)+COUNTIF($E107:$S107,2)+COUNTIF($E108:$S108,2)</f>
        <v>8</v>
      </c>
      <c r="Z105" s="50">
        <f>COUNTIF($E105:$S105,3)+COUNTIF($E106:$S106,3)+COUNTIF($E107:$S107,3)+COUNTIF($E108:$S108,3)</f>
        <v>3</v>
      </c>
      <c r="AA105" s="50">
        <f>COUNTIF($E105:$S105,5)+COUNTIF($E106:$S106,5)+COUNTIF($E107:$S107,5)+COUNTIF($E108:$S108,5)</f>
        <v>3</v>
      </c>
      <c r="AB105" s="51">
        <f>COUNTIF($E105:$S105,"5*")+COUNTIF($E106:$S106,"5*")+COUNTIF($E107:$S107,"5*")</f>
        <v>0</v>
      </c>
      <c r="AC105" s="52">
        <f>COUNTIF($E105:$S105,20)+COUNTIF($E106:$S106,20)+COUNTIF($E107:$S107,20)</f>
        <v>0</v>
      </c>
    </row>
    <row r="106" spans="1:29" ht="15.75" thickBot="1" x14ac:dyDescent="0.3">
      <c r="A106" s="244"/>
      <c r="B106" s="170"/>
      <c r="C106" s="171"/>
      <c r="D106" s="172"/>
      <c r="E106" s="73">
        <v>2</v>
      </c>
      <c r="F106" s="73">
        <v>1</v>
      </c>
      <c r="G106" s="73">
        <v>0</v>
      </c>
      <c r="H106" s="73">
        <v>5</v>
      </c>
      <c r="I106" s="73">
        <v>0</v>
      </c>
      <c r="J106" s="73">
        <v>1</v>
      </c>
      <c r="K106" s="73">
        <v>2</v>
      </c>
      <c r="L106" s="73">
        <v>3</v>
      </c>
      <c r="M106" s="73">
        <v>2</v>
      </c>
      <c r="N106" s="73">
        <v>1</v>
      </c>
      <c r="O106" s="53"/>
      <c r="P106" s="53"/>
      <c r="Q106" s="53"/>
      <c r="R106" s="53"/>
      <c r="S106" s="53"/>
      <c r="T106" s="54">
        <f t="shared" si="2"/>
        <v>17</v>
      </c>
      <c r="U106" s="238"/>
      <c r="V106" s="55"/>
      <c r="W106" s="56"/>
      <c r="X106" s="56"/>
      <c r="Y106" s="56"/>
      <c r="Z106" s="56"/>
      <c r="AA106" s="56"/>
      <c r="AB106" s="57"/>
      <c r="AC106" s="58"/>
    </row>
    <row r="107" spans="1:29" ht="18.75" thickBot="1" x14ac:dyDescent="0.3">
      <c r="A107" s="244"/>
      <c r="B107" s="173">
        <v>100</v>
      </c>
      <c r="C107" s="174" t="s">
        <v>67</v>
      </c>
      <c r="D107" s="175" t="s">
        <v>27</v>
      </c>
      <c r="E107" s="73">
        <v>1</v>
      </c>
      <c r="F107" s="73">
        <v>1</v>
      </c>
      <c r="G107" s="73">
        <v>0</v>
      </c>
      <c r="H107" s="73">
        <v>2</v>
      </c>
      <c r="I107" s="73">
        <v>1</v>
      </c>
      <c r="J107" s="73">
        <v>0</v>
      </c>
      <c r="K107" s="73">
        <v>2</v>
      </c>
      <c r="L107" s="73">
        <v>0</v>
      </c>
      <c r="M107" s="73">
        <v>1</v>
      </c>
      <c r="N107" s="73">
        <v>0</v>
      </c>
      <c r="O107" s="75"/>
      <c r="P107" s="75"/>
      <c r="Q107" s="75"/>
      <c r="R107" s="75"/>
      <c r="S107" s="75"/>
      <c r="T107" s="76">
        <f t="shared" si="2"/>
        <v>8</v>
      </c>
      <c r="U107" s="238"/>
      <c r="V107" s="125">
        <v>0.53055555555555556</v>
      </c>
      <c r="W107" s="39" t="s">
        <v>3</v>
      </c>
      <c r="X107" s="40"/>
      <c r="Y107" s="40"/>
      <c r="Z107" s="41"/>
      <c r="AA107" s="41"/>
      <c r="AB107" s="42"/>
      <c r="AC107" s="43" t="str">
        <f>TEXT( (V108-V107+0.00000000000001),"[hh].mm.ss")</f>
        <v>05.01.00</v>
      </c>
    </row>
    <row r="108" spans="1:29" ht="18.75" thickBot="1" x14ac:dyDescent="0.3">
      <c r="A108" s="245"/>
      <c r="B108" s="176"/>
      <c r="C108" s="177"/>
      <c r="D108" s="178"/>
      <c r="E108" s="70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2" t="str">
        <f t="shared" si="2"/>
        <v/>
      </c>
      <c r="U108" s="239"/>
      <c r="V108" s="125">
        <v>0.73958333333333337</v>
      </c>
      <c r="W108" s="44" t="s">
        <v>12</v>
      </c>
      <c r="X108" s="45"/>
      <c r="Y108" s="45"/>
      <c r="Z108" s="46"/>
      <c r="AA108" s="47"/>
      <c r="AB108" s="48"/>
      <c r="AC108" s="49" t="str">
        <f>TEXT(IF($E106="","",(IF($E107="",T106/(15-(COUNTIF($E106:$S106,""))),(IF($E108="",(T106+T107)/(30-(COUNTIF($E106:$S106,"")+COUNTIF($E107:$S107,""))), (T106+T107+T108)/(45-(COUNTIF($E106:$S106,"")+COUNTIF($E107:$S107,"")+COUNTIF($E108:$S108,"")))))))),"0,00")</f>
        <v>1,25</v>
      </c>
    </row>
    <row r="109" spans="1:29" ht="15" customHeight="1" thickBot="1" x14ac:dyDescent="0.3">
      <c r="A109" s="243" t="s">
        <v>6</v>
      </c>
      <c r="B109" s="179"/>
      <c r="C109" s="180"/>
      <c r="D109" s="169" t="s">
        <v>77</v>
      </c>
      <c r="E109" s="73">
        <v>2</v>
      </c>
      <c r="F109" s="73">
        <v>5</v>
      </c>
      <c r="G109" s="73">
        <v>5</v>
      </c>
      <c r="H109" s="73">
        <v>5</v>
      </c>
      <c r="I109" s="73">
        <v>3</v>
      </c>
      <c r="J109" s="73">
        <v>5</v>
      </c>
      <c r="K109" s="73">
        <v>5</v>
      </c>
      <c r="L109" s="73">
        <v>3</v>
      </c>
      <c r="M109" s="73">
        <v>3</v>
      </c>
      <c r="N109" s="73">
        <v>5</v>
      </c>
      <c r="O109" s="59"/>
      <c r="P109" s="59"/>
      <c r="Q109" s="59"/>
      <c r="R109" s="59"/>
      <c r="S109" s="59"/>
      <c r="T109" s="60">
        <f t="shared" si="2"/>
        <v>41</v>
      </c>
      <c r="U109" s="237" t="s">
        <v>100</v>
      </c>
      <c r="V109" s="61">
        <f>SUM(T109:T112)+IF(ISNUMBER(U109),U109,0)+IF(ISNUMBER(U111),U111,0)+IF(ISNUMBER(U112),U112,0)</f>
        <v>113</v>
      </c>
      <c r="W109" s="50">
        <f>COUNTIF($E109:$S109,0)+COUNTIF($E110:$S110,0)+COUNTIF($E111:$S111,0)+COUNTIF($E112:$S112,0)</f>
        <v>0</v>
      </c>
      <c r="X109" s="50">
        <f>COUNTIF($E109:$S109,1)+COUNTIF($E110:$S110,1)+COUNTIF($E111:$S111,1)+COUNTIF($E112:$S112,1)</f>
        <v>0</v>
      </c>
      <c r="Y109" s="50">
        <f>COUNTIF($E109:$S109,2)+COUNTIF($E110:$S110,2)+COUNTIF($E111:$S111,2)+COUNTIF($E112:$S112,2)</f>
        <v>1</v>
      </c>
      <c r="Z109" s="50">
        <f>COUNTIF($E109:$S109,3)+COUNTIF($E110:$S110,3)+COUNTIF($E111:$S111,3)+COUNTIF($E112:$S112,3)</f>
        <v>17</v>
      </c>
      <c r="AA109" s="50">
        <f>COUNTIF($E109:$S109,5)+COUNTIF($E110:$S110,5)+COUNTIF($E111:$S111,5)+COUNTIF($E112:$S112,5)</f>
        <v>12</v>
      </c>
      <c r="AB109" s="51">
        <f>COUNTIF($E109:$S109,"5*")+COUNTIF($E110:$S110,"5*")+COUNTIF($E111:$S111,"5*")</f>
        <v>0</v>
      </c>
      <c r="AC109" s="52">
        <f>COUNTIF($E109:$S109,20)+COUNTIF($E110:$S110,20)+COUNTIF($E111:$S111,20)</f>
        <v>0</v>
      </c>
    </row>
    <row r="110" spans="1:29" ht="15.75" customHeight="1" thickBot="1" x14ac:dyDescent="0.3">
      <c r="A110" s="244"/>
      <c r="B110" s="173"/>
      <c r="C110" s="174"/>
      <c r="D110" s="175"/>
      <c r="E110" s="73">
        <v>3</v>
      </c>
      <c r="F110" s="73">
        <v>3</v>
      </c>
      <c r="G110" s="73">
        <v>3</v>
      </c>
      <c r="H110" s="73">
        <v>5</v>
      </c>
      <c r="I110" s="73">
        <v>5</v>
      </c>
      <c r="J110" s="73">
        <v>3</v>
      </c>
      <c r="K110" s="73">
        <v>3</v>
      </c>
      <c r="L110" s="73">
        <v>5</v>
      </c>
      <c r="M110" s="73">
        <v>3</v>
      </c>
      <c r="N110" s="73">
        <v>5</v>
      </c>
      <c r="O110" s="53"/>
      <c r="P110" s="53"/>
      <c r="Q110" s="53"/>
      <c r="R110" s="53"/>
      <c r="S110" s="53"/>
      <c r="T110" s="54">
        <f t="shared" si="2"/>
        <v>38</v>
      </c>
      <c r="U110" s="238"/>
      <c r="V110" s="55"/>
      <c r="W110" s="56"/>
      <c r="X110" s="56"/>
      <c r="Y110" s="56"/>
      <c r="Z110" s="56"/>
      <c r="AA110" s="56"/>
      <c r="AB110" s="57"/>
      <c r="AC110" s="58"/>
    </row>
    <row r="111" spans="1:29" ht="16.5" customHeight="1" thickBot="1" x14ac:dyDescent="0.3">
      <c r="A111" s="244"/>
      <c r="B111" s="173">
        <v>101</v>
      </c>
      <c r="C111" s="174" t="s">
        <v>68</v>
      </c>
      <c r="D111" s="175" t="s">
        <v>69</v>
      </c>
      <c r="E111" s="73">
        <v>3</v>
      </c>
      <c r="F111" s="73">
        <v>3</v>
      </c>
      <c r="G111" s="73">
        <v>3</v>
      </c>
      <c r="H111" s="73">
        <v>5</v>
      </c>
      <c r="I111" s="73">
        <v>3</v>
      </c>
      <c r="J111" s="73">
        <v>5</v>
      </c>
      <c r="K111" s="73">
        <v>3</v>
      </c>
      <c r="L111" s="73">
        <v>3</v>
      </c>
      <c r="M111" s="73">
        <v>3</v>
      </c>
      <c r="N111" s="73">
        <v>3</v>
      </c>
      <c r="O111" s="75"/>
      <c r="P111" s="75"/>
      <c r="Q111" s="75"/>
      <c r="R111" s="75"/>
      <c r="S111" s="75"/>
      <c r="T111" s="76">
        <f t="shared" si="2"/>
        <v>34</v>
      </c>
      <c r="U111" s="238"/>
      <c r="V111" s="125">
        <v>0.53125</v>
      </c>
      <c r="W111" s="39" t="s">
        <v>3</v>
      </c>
      <c r="X111" s="40"/>
      <c r="Y111" s="40"/>
      <c r="Z111" s="41"/>
      <c r="AA111" s="41"/>
      <c r="AB111" s="42"/>
      <c r="AC111" s="43" t="str">
        <f>TEXT( (V112-V111+0.00000000000001),"[hh].mm.ss")</f>
        <v>05.21.00</v>
      </c>
    </row>
    <row r="112" spans="1:29" ht="16.5" customHeight="1" thickBot="1" x14ac:dyDescent="0.3">
      <c r="A112" s="245"/>
      <c r="B112" s="176"/>
      <c r="C112" s="177"/>
      <c r="D112" s="178"/>
      <c r="E112" s="70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2" t="str">
        <f t="shared" si="2"/>
        <v/>
      </c>
      <c r="U112" s="239"/>
      <c r="V112" s="125">
        <v>0.75416666666666676</v>
      </c>
      <c r="W112" s="44" t="s">
        <v>12</v>
      </c>
      <c r="X112" s="45"/>
      <c r="Y112" s="45"/>
      <c r="Z112" s="46"/>
      <c r="AA112" s="47"/>
      <c r="AB112" s="48"/>
      <c r="AC112" s="49" t="str">
        <f>TEXT(IF($E110="","",(IF($E111="",T110/(15-(COUNTIF($E110:$S110,""))),(IF($E112="",(T110+T111)/(30-(COUNTIF($E110:$S110,"")+COUNTIF($E111:$S111,""))), (T110+T111+T112)/(45-(COUNTIF($E110:$S110,"")+COUNTIF($E111:$S111,"")+COUNTIF($E112:$S112,"")))))))),"0,00")</f>
        <v>3,60</v>
      </c>
    </row>
    <row r="113" spans="1:29" ht="15" customHeight="1" thickBot="1" x14ac:dyDescent="0.3">
      <c r="A113" s="243" t="s">
        <v>6</v>
      </c>
      <c r="B113" s="179"/>
      <c r="C113" s="180"/>
      <c r="D113" s="169" t="s">
        <v>76</v>
      </c>
      <c r="E113" s="73">
        <v>3</v>
      </c>
      <c r="F113" s="73">
        <v>0</v>
      </c>
      <c r="G113" s="73">
        <v>3</v>
      </c>
      <c r="H113" s="73">
        <v>5</v>
      </c>
      <c r="I113" s="73">
        <v>3</v>
      </c>
      <c r="J113" s="73">
        <v>5</v>
      </c>
      <c r="K113" s="73">
        <v>1</v>
      </c>
      <c r="L113" s="73">
        <v>3</v>
      </c>
      <c r="M113" s="73">
        <v>0</v>
      </c>
      <c r="N113" s="73">
        <v>0</v>
      </c>
      <c r="O113" s="59"/>
      <c r="P113" s="59"/>
      <c r="Q113" s="59"/>
      <c r="R113" s="59"/>
      <c r="S113" s="59"/>
      <c r="T113" s="60">
        <f t="shared" si="2"/>
        <v>23</v>
      </c>
      <c r="U113" s="237" t="s">
        <v>64</v>
      </c>
      <c r="V113" s="61">
        <f>SUM(T113:T116)+IF(ISNUMBER(U113),U113,0)+IF(ISNUMBER(U115),U115,0)+IF(ISNUMBER(U116),U116,0)</f>
        <v>62</v>
      </c>
      <c r="W113" s="50">
        <f>COUNTIF($E113:$S113,0)+COUNTIF($E114:$S114,0)+COUNTIF($E115:$S115,0)+COUNTIF($E116:$S116,0)</f>
        <v>10</v>
      </c>
      <c r="X113" s="50">
        <f>COUNTIF($E113:$S113,1)+COUNTIF($E114:$S114,1)+COUNTIF($E115:$S115,1)+COUNTIF($E116:$S116,1)</f>
        <v>4</v>
      </c>
      <c r="Y113" s="50">
        <f>COUNTIF($E113:$S113,2)+COUNTIF($E114:$S114,2)+COUNTIF($E115:$S115,2)+COUNTIF($E116:$S116,2)</f>
        <v>2</v>
      </c>
      <c r="Z113" s="50">
        <f>COUNTIF($E113:$S113,3)+COUNTIF($E114:$S114,3)+COUNTIF($E115:$S115,3)+COUNTIF($E116:$S116,3)</f>
        <v>8</v>
      </c>
      <c r="AA113" s="50">
        <f>COUNTIF($E113:$S113,5)+COUNTIF($E114:$S114,5)+COUNTIF($E115:$S115,5)+COUNTIF($E116:$S116,5)</f>
        <v>6</v>
      </c>
      <c r="AB113" s="51">
        <f>COUNTIF($E113:$S113,"5*")+COUNTIF($E114:$S114,"5*")+COUNTIF($E115:$S115,"5*")</f>
        <v>0</v>
      </c>
      <c r="AC113" s="52">
        <f>COUNTIF($E113:$S113,20)+COUNTIF($E114:$S114,20)+COUNTIF($E115:$S115,20)</f>
        <v>0</v>
      </c>
    </row>
    <row r="114" spans="1:29" ht="15.75" customHeight="1" thickBot="1" x14ac:dyDescent="0.3">
      <c r="A114" s="244"/>
      <c r="B114" s="173"/>
      <c r="C114" s="174"/>
      <c r="D114" s="175"/>
      <c r="E114" s="73">
        <v>0</v>
      </c>
      <c r="F114" s="73">
        <v>3</v>
      </c>
      <c r="G114" s="73">
        <v>2</v>
      </c>
      <c r="H114" s="73">
        <v>5</v>
      </c>
      <c r="I114" s="73">
        <v>3</v>
      </c>
      <c r="J114" s="73">
        <v>2</v>
      </c>
      <c r="K114" s="73">
        <v>3</v>
      </c>
      <c r="L114" s="73">
        <v>0</v>
      </c>
      <c r="M114" s="73">
        <v>0</v>
      </c>
      <c r="N114" s="73">
        <v>1</v>
      </c>
      <c r="O114" s="53"/>
      <c r="P114" s="53"/>
      <c r="Q114" s="53"/>
      <c r="R114" s="53"/>
      <c r="S114" s="53"/>
      <c r="T114" s="54">
        <f t="shared" si="2"/>
        <v>19</v>
      </c>
      <c r="U114" s="238"/>
      <c r="V114" s="55"/>
      <c r="W114" s="56"/>
      <c r="X114" s="56"/>
      <c r="Y114" s="56"/>
      <c r="Z114" s="56"/>
      <c r="AA114" s="56"/>
      <c r="AB114" s="57"/>
      <c r="AC114" s="58"/>
    </row>
    <row r="115" spans="1:29" ht="16.5" customHeight="1" thickBot="1" x14ac:dyDescent="0.3">
      <c r="A115" s="244"/>
      <c r="B115" s="173">
        <v>102</v>
      </c>
      <c r="C115" s="174" t="s">
        <v>72</v>
      </c>
      <c r="D115" s="175" t="s">
        <v>71</v>
      </c>
      <c r="E115" s="73">
        <v>0</v>
      </c>
      <c r="F115" s="73">
        <v>5</v>
      </c>
      <c r="G115" s="73">
        <v>5</v>
      </c>
      <c r="H115" s="73">
        <v>5</v>
      </c>
      <c r="I115" s="73">
        <v>3</v>
      </c>
      <c r="J115" s="73">
        <v>0</v>
      </c>
      <c r="K115" s="73">
        <v>1</v>
      </c>
      <c r="L115" s="73">
        <v>1</v>
      </c>
      <c r="M115" s="73">
        <v>0</v>
      </c>
      <c r="N115" s="73">
        <v>0</v>
      </c>
      <c r="O115" s="75"/>
      <c r="P115" s="75"/>
      <c r="Q115" s="75"/>
      <c r="R115" s="75"/>
      <c r="S115" s="75"/>
      <c r="T115" s="76">
        <f t="shared" si="2"/>
        <v>20</v>
      </c>
      <c r="U115" s="238"/>
      <c r="V115" s="125">
        <v>0.53194444444444444</v>
      </c>
      <c r="W115" s="39" t="s">
        <v>3</v>
      </c>
      <c r="X115" s="40"/>
      <c r="Y115" s="40"/>
      <c r="Z115" s="41"/>
      <c r="AA115" s="41"/>
      <c r="AB115" s="42"/>
      <c r="AC115" s="43" t="str">
        <f>TEXT( (V116-V115+0.00000000000001),"[hh].mm.ss")</f>
        <v>04.36.00</v>
      </c>
    </row>
    <row r="116" spans="1:29" ht="16.5" customHeight="1" thickBot="1" x14ac:dyDescent="0.3">
      <c r="A116" s="245"/>
      <c r="B116" s="176"/>
      <c r="C116" s="177"/>
      <c r="D116" s="178"/>
      <c r="E116" s="70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2" t="str">
        <f t="shared" si="2"/>
        <v/>
      </c>
      <c r="U116" s="239"/>
      <c r="V116" s="125">
        <v>0.72361111111111109</v>
      </c>
      <c r="W116" s="44" t="s">
        <v>12</v>
      </c>
      <c r="X116" s="45"/>
      <c r="Y116" s="45"/>
      <c r="Z116" s="46"/>
      <c r="AA116" s="47"/>
      <c r="AB116" s="48"/>
      <c r="AC116" s="49" t="str">
        <f>TEXT(IF($E114="","",(IF($E115="",T114/(15-(COUNTIF($E114:$S114,""))),(IF($E116="",(T114+T115)/(30-(COUNTIF($E114:$S114,"")+COUNTIF($E115:$S115,""))), (T114+T115+T116)/(45-(COUNTIF($E114:$S114,"")+COUNTIF($E115:$S115,"")+COUNTIF($E116:$S116,"")))))))),"0,00")</f>
        <v>1,95</v>
      </c>
    </row>
    <row r="117" spans="1:29" ht="15" customHeight="1" thickBot="1" x14ac:dyDescent="0.3">
      <c r="A117" s="243" t="s">
        <v>6</v>
      </c>
      <c r="B117" s="179"/>
      <c r="C117" s="180"/>
      <c r="D117" s="169" t="s">
        <v>70</v>
      </c>
      <c r="E117" s="73">
        <v>0</v>
      </c>
      <c r="F117" s="73">
        <v>1</v>
      </c>
      <c r="G117" s="73">
        <v>3</v>
      </c>
      <c r="H117" s="73">
        <v>3</v>
      </c>
      <c r="I117" s="73">
        <v>1</v>
      </c>
      <c r="J117" s="73">
        <v>2</v>
      </c>
      <c r="K117" s="73">
        <v>5</v>
      </c>
      <c r="L117" s="73">
        <v>0</v>
      </c>
      <c r="M117" s="73">
        <v>1</v>
      </c>
      <c r="N117" s="73">
        <v>2</v>
      </c>
      <c r="O117" s="59"/>
      <c r="P117" s="59"/>
      <c r="Q117" s="59"/>
      <c r="R117" s="59"/>
      <c r="S117" s="59"/>
      <c r="T117" s="60">
        <f t="shared" si="2"/>
        <v>18</v>
      </c>
      <c r="U117" s="237" t="s">
        <v>61</v>
      </c>
      <c r="V117" s="61">
        <f>SUM(T117:T120)+IF(ISNUMBER(U117),U117,0)+IF(ISNUMBER(U119),U119,0)+IF(ISNUMBER(U120),U120,0)</f>
        <v>32</v>
      </c>
      <c r="W117" s="50">
        <f>COUNTIF($E117:$S117,0)+COUNTIF($E118:$S118,0)+COUNTIF($E119:$S119,0)+COUNTIF($E120:$S120,0)</f>
        <v>13</v>
      </c>
      <c r="X117" s="50">
        <f>COUNTIF($E117:$S117,1)+COUNTIF($E118:$S118,1)+COUNTIF($E119:$S119,1)+COUNTIF($E120:$S120,1)</f>
        <v>10</v>
      </c>
      <c r="Y117" s="50">
        <f>COUNTIF($E117:$S117,2)+COUNTIF($E118:$S118,2)+COUNTIF($E119:$S119,2)+COUNTIF($E120:$S120,2)</f>
        <v>3</v>
      </c>
      <c r="Z117" s="50">
        <f>COUNTIF($E117:$S117,3)+COUNTIF($E118:$S118,3)+COUNTIF($E119:$S119,3)+COUNTIF($E120:$S120,3)</f>
        <v>2</v>
      </c>
      <c r="AA117" s="50">
        <f>COUNTIF($E117:$S117,5)+COUNTIF($E118:$S118,5)+COUNTIF($E119:$S119,5)+COUNTIF($E120:$S120,5)</f>
        <v>2</v>
      </c>
      <c r="AB117" s="51">
        <f>COUNTIF($E117:$S117,"5*")+COUNTIF($E118:$S118,"5*")+COUNTIF($E119:$S119,"5*")</f>
        <v>0</v>
      </c>
      <c r="AC117" s="52">
        <f>COUNTIF($E117:$S117,20)+COUNTIF($E118:$S118,20)+COUNTIF($E119:$S119,20)</f>
        <v>0</v>
      </c>
    </row>
    <row r="118" spans="1:29" ht="15.75" customHeight="1" thickBot="1" x14ac:dyDescent="0.3">
      <c r="A118" s="244"/>
      <c r="B118" s="173"/>
      <c r="C118" s="174"/>
      <c r="D118" s="175"/>
      <c r="E118" s="73">
        <v>1</v>
      </c>
      <c r="F118" s="73">
        <v>1</v>
      </c>
      <c r="G118" s="73">
        <v>1</v>
      </c>
      <c r="H118" s="73">
        <v>1</v>
      </c>
      <c r="I118" s="73">
        <v>0</v>
      </c>
      <c r="J118" s="73">
        <v>5</v>
      </c>
      <c r="K118" s="73">
        <v>1</v>
      </c>
      <c r="L118" s="73">
        <v>0</v>
      </c>
      <c r="M118" s="73">
        <v>1</v>
      </c>
      <c r="N118" s="73">
        <v>1</v>
      </c>
      <c r="O118" s="53"/>
      <c r="P118" s="53"/>
      <c r="Q118" s="53"/>
      <c r="R118" s="53"/>
      <c r="S118" s="53"/>
      <c r="T118" s="54">
        <f t="shared" si="2"/>
        <v>12</v>
      </c>
      <c r="U118" s="238"/>
      <c r="V118" s="55"/>
      <c r="W118" s="56"/>
      <c r="X118" s="56"/>
      <c r="Y118" s="56"/>
      <c r="Z118" s="56"/>
      <c r="AA118" s="56"/>
      <c r="AB118" s="57"/>
      <c r="AC118" s="58"/>
    </row>
    <row r="119" spans="1:29" ht="16.5" customHeight="1" thickBot="1" x14ac:dyDescent="0.3">
      <c r="A119" s="244"/>
      <c r="B119" s="173">
        <v>103</v>
      </c>
      <c r="C119" s="174" t="s">
        <v>40</v>
      </c>
      <c r="D119" s="175" t="s">
        <v>28</v>
      </c>
      <c r="E119" s="73">
        <v>0</v>
      </c>
      <c r="F119" s="73">
        <v>0</v>
      </c>
      <c r="G119" s="73">
        <v>0</v>
      </c>
      <c r="H119" s="73">
        <v>0</v>
      </c>
      <c r="I119" s="73">
        <v>2</v>
      </c>
      <c r="J119" s="73">
        <v>0</v>
      </c>
      <c r="K119" s="73">
        <v>0</v>
      </c>
      <c r="L119" s="73">
        <v>0</v>
      </c>
      <c r="M119" s="73">
        <v>0</v>
      </c>
      <c r="N119" s="73">
        <v>0</v>
      </c>
      <c r="O119" s="75"/>
      <c r="P119" s="75"/>
      <c r="Q119" s="75"/>
      <c r="R119" s="75"/>
      <c r="S119" s="75"/>
      <c r="T119" s="76">
        <f t="shared" si="2"/>
        <v>2</v>
      </c>
      <c r="U119" s="238"/>
      <c r="V119" s="125">
        <v>0.53263888888888888</v>
      </c>
      <c r="W119" s="39" t="s">
        <v>3</v>
      </c>
      <c r="X119" s="40"/>
      <c r="Y119" s="40"/>
      <c r="Z119" s="41"/>
      <c r="AA119" s="41"/>
      <c r="AB119" s="42"/>
      <c r="AC119" s="43" t="str">
        <f>TEXT( (V120-V119+0.00000000000001),"[hh].mm.ss")</f>
        <v>03.59.00</v>
      </c>
    </row>
    <row r="120" spans="1:29" ht="16.5" customHeight="1" thickBot="1" x14ac:dyDescent="0.3">
      <c r="A120" s="245"/>
      <c r="B120" s="176"/>
      <c r="C120" s="177"/>
      <c r="D120" s="178"/>
      <c r="E120" s="70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2" t="str">
        <f t="shared" si="2"/>
        <v/>
      </c>
      <c r="U120" s="239"/>
      <c r="V120" s="125">
        <v>0.69861111111111107</v>
      </c>
      <c r="W120" s="44" t="s">
        <v>12</v>
      </c>
      <c r="X120" s="45"/>
      <c r="Y120" s="45"/>
      <c r="Z120" s="46"/>
      <c r="AA120" s="47"/>
      <c r="AB120" s="48"/>
      <c r="AC120" s="49" t="str">
        <f>TEXT(IF($E118="","",(IF($E119="",T118/(15-(COUNTIF($E118:$S118,""))),(IF($E120="",(T118+T119)/(30-(COUNTIF($E118:$S118,"")+COUNTIF($E119:$S119,""))), (T118+T119+T120)/(45-(COUNTIF($E118:$S118,"")+COUNTIF($E119:$S119,"")+COUNTIF($E120:$S120,"")))))))),"0,00")</f>
        <v>0,70</v>
      </c>
    </row>
    <row r="121" spans="1:29" ht="15.75" customHeight="1" thickBot="1" x14ac:dyDescent="0.3">
      <c r="A121" s="243" t="s">
        <v>6</v>
      </c>
      <c r="B121" s="179"/>
      <c r="C121" s="180"/>
      <c r="D121" s="169" t="s">
        <v>70</v>
      </c>
      <c r="E121" s="73">
        <v>0</v>
      </c>
      <c r="F121" s="73">
        <v>5</v>
      </c>
      <c r="G121" s="73">
        <v>3</v>
      </c>
      <c r="H121" s="73">
        <v>2</v>
      </c>
      <c r="I121" s="73">
        <v>1</v>
      </c>
      <c r="J121" s="73">
        <v>3</v>
      </c>
      <c r="K121" s="73">
        <v>3</v>
      </c>
      <c r="L121" s="73">
        <v>3</v>
      </c>
      <c r="M121" s="73">
        <v>5</v>
      </c>
      <c r="N121" s="73">
        <v>1</v>
      </c>
      <c r="O121" s="59"/>
      <c r="P121" s="59"/>
      <c r="Q121" s="59"/>
      <c r="R121" s="59"/>
      <c r="S121" s="59"/>
      <c r="T121" s="60">
        <f t="shared" si="2"/>
        <v>26</v>
      </c>
      <c r="U121" s="237" t="s">
        <v>65</v>
      </c>
      <c r="V121" s="61">
        <f>SUM(T121:T124)+IF(ISNUMBER(U121),U121,0)+IF(ISNUMBER(U123),U123,0)+IF(ISNUMBER(U124),U124,0)</f>
        <v>69</v>
      </c>
      <c r="W121" s="50">
        <f>COUNTIF($E121:$S121,0)+COUNTIF($E122:$S122,0)+COUNTIF($E123:$S123,0)+COUNTIF($E124:$S124,0)</f>
        <v>6</v>
      </c>
      <c r="X121" s="50">
        <f>COUNTIF($E121:$S121,1)+COUNTIF($E122:$S122,1)+COUNTIF($E123:$S123,1)+COUNTIF($E124:$S124,1)</f>
        <v>5</v>
      </c>
      <c r="Y121" s="50">
        <f>COUNTIF($E121:$S121,2)+COUNTIF($E122:$S122,2)+COUNTIF($E123:$S123,2)+COUNTIF($E124:$S124,2)</f>
        <v>5</v>
      </c>
      <c r="Z121" s="50">
        <f>COUNTIF($E121:$S121,3)+COUNTIF($E122:$S122,3)+COUNTIF($E123:$S123,3)+COUNTIF($E124:$S124,3)</f>
        <v>8</v>
      </c>
      <c r="AA121" s="50">
        <f>COUNTIF($E121:$S121,5)+COUNTIF($E122:$S122,5)+COUNTIF($E123:$S123,5)+COUNTIF($E124:$S124,5)</f>
        <v>6</v>
      </c>
      <c r="AB121" s="51">
        <f>COUNTIF($E121:$S121,"5*")+COUNTIF($E122:$S122,"5*")+COUNTIF($E123:$S123,"5*")</f>
        <v>0</v>
      </c>
      <c r="AC121" s="52">
        <f>COUNTIF($E121:$S121,20)+COUNTIF($E122:$S122,20)+COUNTIF($E123:$S123,20)</f>
        <v>0</v>
      </c>
    </row>
    <row r="122" spans="1:29" ht="15.75" customHeight="1" thickBot="1" x14ac:dyDescent="0.3">
      <c r="A122" s="244"/>
      <c r="B122" s="173"/>
      <c r="C122" s="174"/>
      <c r="D122" s="175"/>
      <c r="E122" s="73">
        <v>0</v>
      </c>
      <c r="F122" s="73">
        <v>1</v>
      </c>
      <c r="G122" s="73">
        <v>5</v>
      </c>
      <c r="H122" s="73">
        <v>2</v>
      </c>
      <c r="I122" s="73">
        <v>0</v>
      </c>
      <c r="J122" s="73">
        <v>3</v>
      </c>
      <c r="K122" s="73">
        <v>3</v>
      </c>
      <c r="L122" s="73">
        <v>3</v>
      </c>
      <c r="M122" s="73">
        <v>2</v>
      </c>
      <c r="N122" s="73">
        <v>0</v>
      </c>
      <c r="O122" s="53"/>
      <c r="P122" s="53"/>
      <c r="Q122" s="53"/>
      <c r="R122" s="53"/>
      <c r="S122" s="53"/>
      <c r="T122" s="54">
        <f t="shared" si="2"/>
        <v>19</v>
      </c>
      <c r="U122" s="238"/>
      <c r="V122" s="55"/>
      <c r="W122" s="56"/>
      <c r="X122" s="56"/>
      <c r="Y122" s="56"/>
      <c r="Z122" s="56"/>
      <c r="AA122" s="56"/>
      <c r="AB122" s="57"/>
      <c r="AC122" s="58"/>
    </row>
    <row r="123" spans="1:29" ht="16.5" customHeight="1" thickBot="1" x14ac:dyDescent="0.3">
      <c r="A123" s="244"/>
      <c r="B123" s="173">
        <v>104</v>
      </c>
      <c r="C123" s="174" t="s">
        <v>54</v>
      </c>
      <c r="D123" s="175" t="s">
        <v>34</v>
      </c>
      <c r="E123" s="73">
        <v>2</v>
      </c>
      <c r="F123" s="73">
        <v>5</v>
      </c>
      <c r="G123" s="73">
        <v>1</v>
      </c>
      <c r="H123" s="73">
        <v>2</v>
      </c>
      <c r="I123" s="73">
        <v>5</v>
      </c>
      <c r="J123" s="73">
        <v>3</v>
      </c>
      <c r="K123" s="73">
        <v>5</v>
      </c>
      <c r="L123" s="73">
        <v>0</v>
      </c>
      <c r="M123" s="73">
        <v>0</v>
      </c>
      <c r="N123" s="73">
        <v>1</v>
      </c>
      <c r="O123" s="75"/>
      <c r="P123" s="75"/>
      <c r="Q123" s="75"/>
      <c r="R123" s="75"/>
      <c r="S123" s="75"/>
      <c r="T123" s="76">
        <f t="shared" si="2"/>
        <v>24</v>
      </c>
      <c r="U123" s="238"/>
      <c r="V123" s="125">
        <v>0.53333333333333333</v>
      </c>
      <c r="W123" s="39" t="s">
        <v>3</v>
      </c>
      <c r="X123" s="40"/>
      <c r="Y123" s="40"/>
      <c r="Z123" s="41"/>
      <c r="AA123" s="41"/>
      <c r="AB123" s="42"/>
      <c r="AC123" s="43" t="str">
        <f>TEXT( (V124-V123+0.00000000000001),"[hh].mm.ss")</f>
        <v>04.33.00</v>
      </c>
    </row>
    <row r="124" spans="1:29" ht="16.5" customHeight="1" thickBot="1" x14ac:dyDescent="0.3">
      <c r="A124" s="245"/>
      <c r="B124" s="176"/>
      <c r="C124" s="177"/>
      <c r="D124" s="178"/>
      <c r="E124" s="70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2" t="str">
        <f t="shared" si="2"/>
        <v/>
      </c>
      <c r="U124" s="239"/>
      <c r="V124" s="125">
        <v>0.72291666666666676</v>
      </c>
      <c r="W124" s="44" t="s">
        <v>12</v>
      </c>
      <c r="X124" s="45"/>
      <c r="Y124" s="45"/>
      <c r="Z124" s="46"/>
      <c r="AA124" s="47"/>
      <c r="AB124" s="48"/>
      <c r="AC124" s="49" t="str">
        <f>TEXT(IF($E122="","",(IF($E123="",T122/(15-(COUNTIF($E122:$S122,""))),(IF($E124="",(T122+T123)/(30-(COUNTIF($E122:$S122,"")+COUNTIF($E123:$S123,""))), (T122+T123+T124)/(45-(COUNTIF($E122:$S122,"")+COUNTIF($E123:$S123,"")+COUNTIF($E124:$S124,"")))))))),"0,00")</f>
        <v>2,15</v>
      </c>
    </row>
    <row r="125" spans="1:29" ht="15.75" customHeight="1" thickBot="1" x14ac:dyDescent="0.3">
      <c r="A125" s="243" t="s">
        <v>6</v>
      </c>
      <c r="B125" s="179"/>
      <c r="C125" s="180"/>
      <c r="D125" s="169" t="s">
        <v>76</v>
      </c>
      <c r="E125" s="73">
        <v>0</v>
      </c>
      <c r="F125" s="73">
        <v>0</v>
      </c>
      <c r="G125" s="73">
        <v>5</v>
      </c>
      <c r="H125" s="73">
        <v>0</v>
      </c>
      <c r="I125" s="73">
        <v>0</v>
      </c>
      <c r="J125" s="73">
        <v>0</v>
      </c>
      <c r="K125" s="73">
        <v>1</v>
      </c>
      <c r="L125" s="73">
        <v>1</v>
      </c>
      <c r="M125" s="73">
        <v>5</v>
      </c>
      <c r="N125" s="73">
        <v>1</v>
      </c>
      <c r="O125" s="59"/>
      <c r="P125" s="59"/>
      <c r="Q125" s="59"/>
      <c r="R125" s="59"/>
      <c r="S125" s="59"/>
      <c r="T125" s="60">
        <f t="shared" si="2"/>
        <v>13</v>
      </c>
      <c r="U125" s="237" t="s">
        <v>60</v>
      </c>
      <c r="V125" s="61">
        <f>SUM(T125:T128)+IF(ISNUMBER(U125),U125,0)+IF(ISNUMBER(U127),U127,0)+IF(ISNUMBER(U128),U128,0)</f>
        <v>25</v>
      </c>
      <c r="W125" s="50">
        <f>COUNTIF($E125:$S125,0)+COUNTIF($E126:$S126,0)+COUNTIF($E127:$S127,0)+COUNTIF($E128:$S128,0)</f>
        <v>17</v>
      </c>
      <c r="X125" s="50">
        <f>COUNTIF($E125:$S125,1)+COUNTIF($E126:$S126,1)+COUNTIF($E127:$S127,1)+COUNTIF($E128:$S128,1)</f>
        <v>10</v>
      </c>
      <c r="Y125" s="50">
        <f>COUNTIF($E125:$S125,2)+COUNTIF($E126:$S126,2)+COUNTIF($E127:$S127,2)+COUNTIF($E128:$S128,2)</f>
        <v>0</v>
      </c>
      <c r="Z125" s="50">
        <f>COUNTIF($E125:$S125,3)+COUNTIF($E126:$S126,3)+COUNTIF($E127:$S127,3)+COUNTIF($E128:$S128,3)</f>
        <v>0</v>
      </c>
      <c r="AA125" s="50">
        <f>COUNTIF($E125:$S125,5)+COUNTIF($E126:$S126,5)+COUNTIF($E127:$S127,5)+COUNTIF($E128:$S128,5)</f>
        <v>3</v>
      </c>
      <c r="AB125" s="51">
        <f>COUNTIF($E125:$S125,"5*")+COUNTIF($E126:$S126,"5*")+COUNTIF($E127:$S127,"5*")</f>
        <v>0</v>
      </c>
      <c r="AC125" s="112">
        <f>COUNTIF($E125:$S125,20)+COUNTIF($E126:$S126,20)+COUNTIF($E127:$S127,20)</f>
        <v>0</v>
      </c>
    </row>
    <row r="126" spans="1:29" ht="15.75" customHeight="1" thickBot="1" x14ac:dyDescent="0.3">
      <c r="A126" s="244"/>
      <c r="B126" s="173"/>
      <c r="C126" s="174"/>
      <c r="D126" s="175"/>
      <c r="E126" s="73">
        <v>1</v>
      </c>
      <c r="F126" s="73">
        <v>1</v>
      </c>
      <c r="G126" s="73">
        <v>0</v>
      </c>
      <c r="H126" s="73">
        <v>0</v>
      </c>
      <c r="I126" s="73">
        <v>5</v>
      </c>
      <c r="J126" s="73">
        <v>0</v>
      </c>
      <c r="K126" s="73">
        <v>1</v>
      </c>
      <c r="L126" s="73">
        <v>0</v>
      </c>
      <c r="M126" s="73">
        <v>0</v>
      </c>
      <c r="N126" s="73">
        <v>0</v>
      </c>
      <c r="O126" s="53"/>
      <c r="P126" s="53"/>
      <c r="Q126" s="53"/>
      <c r="R126" s="53"/>
      <c r="S126" s="53"/>
      <c r="T126" s="54">
        <f t="shared" si="2"/>
        <v>8</v>
      </c>
      <c r="U126" s="238"/>
      <c r="V126" s="55"/>
      <c r="W126" s="56"/>
      <c r="X126" s="56"/>
      <c r="Y126" s="56"/>
      <c r="Z126" s="56"/>
      <c r="AA126" s="56"/>
      <c r="AB126" s="57"/>
      <c r="AC126" s="113"/>
    </row>
    <row r="127" spans="1:29" ht="16.5" customHeight="1" thickBot="1" x14ac:dyDescent="0.3">
      <c r="A127" s="244"/>
      <c r="B127" s="173">
        <v>105</v>
      </c>
      <c r="C127" s="174" t="s">
        <v>73</v>
      </c>
      <c r="D127" s="175" t="s">
        <v>74</v>
      </c>
      <c r="E127" s="73">
        <v>0</v>
      </c>
      <c r="F127" s="73">
        <v>1</v>
      </c>
      <c r="G127" s="73">
        <v>0</v>
      </c>
      <c r="H127" s="73">
        <v>0</v>
      </c>
      <c r="I127" s="73">
        <v>0</v>
      </c>
      <c r="J127" s="73">
        <v>0</v>
      </c>
      <c r="K127" s="73">
        <v>1</v>
      </c>
      <c r="L127" s="73">
        <v>1</v>
      </c>
      <c r="M127" s="73">
        <v>1</v>
      </c>
      <c r="N127" s="73">
        <v>0</v>
      </c>
      <c r="O127" s="75"/>
      <c r="P127" s="75"/>
      <c r="Q127" s="75"/>
      <c r="R127" s="75"/>
      <c r="S127" s="75"/>
      <c r="T127" s="76">
        <f t="shared" si="2"/>
        <v>4</v>
      </c>
      <c r="U127" s="238"/>
      <c r="V127" s="125">
        <v>0.53402777777777777</v>
      </c>
      <c r="W127" s="39" t="s">
        <v>3</v>
      </c>
      <c r="X127" s="40"/>
      <c r="Y127" s="40"/>
      <c r="Z127" s="41"/>
      <c r="AA127" s="41"/>
      <c r="AB127" s="42"/>
      <c r="AC127" s="114" t="str">
        <f>TEXT( (V128-V127+0.00000000000001),"[hh].mm.ss")</f>
        <v>04.34.00</v>
      </c>
    </row>
    <row r="128" spans="1:29" ht="16.5" customHeight="1" thickBot="1" x14ac:dyDescent="0.3">
      <c r="A128" s="245"/>
      <c r="B128" s="176"/>
      <c r="C128" s="177"/>
      <c r="D128" s="178"/>
      <c r="E128" s="70"/>
      <c r="F128" s="71"/>
      <c r="G128" s="71"/>
      <c r="H128" s="71"/>
      <c r="I128" s="71"/>
      <c r="J128" s="71"/>
      <c r="K128" s="71"/>
      <c r="L128" s="71"/>
      <c r="M128" s="71"/>
      <c r="N128" s="71"/>
      <c r="O128" s="80"/>
      <c r="P128" s="80"/>
      <c r="Q128" s="80"/>
      <c r="R128" s="80"/>
      <c r="S128" s="80"/>
      <c r="T128" s="81" t="str">
        <f t="shared" si="2"/>
        <v/>
      </c>
      <c r="U128" s="239"/>
      <c r="V128" s="125">
        <v>0.72430555555555554</v>
      </c>
      <c r="W128" s="44" t="s">
        <v>12</v>
      </c>
      <c r="X128" s="45"/>
      <c r="Y128" s="45"/>
      <c r="Z128" s="46"/>
      <c r="AA128" s="47"/>
      <c r="AB128" s="48"/>
      <c r="AC128" s="115" t="str">
        <f>TEXT(IF($E126="","",(IF($E127="",T126/(15-(COUNTIF($E126:$S126,""))),(IF($E128="",(T126+T127)/(30-(COUNTIF($E126:$S126,"")+COUNTIF($E127:$S127,""))), (T126+T127+T128)/(45-(COUNTIF($E126:$S126,"")+COUNTIF($E127:$S127,"")+COUNTIF($E128:$S128,"")))))))),"0,00")</f>
        <v>0,60</v>
      </c>
    </row>
    <row r="129" spans="1:29" ht="15.75" customHeight="1" thickBot="1" x14ac:dyDescent="0.3">
      <c r="A129" s="243" t="s">
        <v>6</v>
      </c>
      <c r="B129" s="179"/>
      <c r="C129" s="180"/>
      <c r="D129" s="169" t="s">
        <v>70</v>
      </c>
      <c r="E129" s="73">
        <v>1</v>
      </c>
      <c r="F129" s="73">
        <v>2</v>
      </c>
      <c r="G129" s="73">
        <v>3</v>
      </c>
      <c r="H129" s="73">
        <v>5</v>
      </c>
      <c r="I129" s="73">
        <v>5</v>
      </c>
      <c r="J129" s="73">
        <v>5</v>
      </c>
      <c r="K129" s="73">
        <v>3</v>
      </c>
      <c r="L129" s="73">
        <v>3</v>
      </c>
      <c r="M129" s="73">
        <v>3</v>
      </c>
      <c r="N129" s="73">
        <v>3</v>
      </c>
      <c r="O129" s="59"/>
      <c r="P129" s="59"/>
      <c r="Q129" s="59"/>
      <c r="R129" s="59"/>
      <c r="S129" s="59"/>
      <c r="T129" s="60">
        <f t="shared" si="2"/>
        <v>33</v>
      </c>
      <c r="U129" s="237" t="s">
        <v>99</v>
      </c>
      <c r="V129" s="61">
        <f>SUM(T129:T132)+IF(ISNUMBER(U129),U129,0)+IF(ISNUMBER(U131),U131,0)+IF(ISNUMBER(U132),U132,0)</f>
        <v>81</v>
      </c>
      <c r="W129" s="50">
        <f>COUNTIF($E129:$S129,0)+COUNTIF($E130:$S130,0)+COUNTIF($E131:$S131,0)+COUNTIF($E132:$S132,0)</f>
        <v>1</v>
      </c>
      <c r="X129" s="50">
        <f>COUNTIF($E129:$S129,1)+COUNTIF($E130:$S130,1)+COUNTIF($E131:$S131,1)+COUNTIF($E132:$S132,1)</f>
        <v>7</v>
      </c>
      <c r="Y129" s="50">
        <f>COUNTIF($E129:$S129,2)+COUNTIF($E130:$S130,2)+COUNTIF($E131:$S131,2)+COUNTIF($E132:$S132,2)</f>
        <v>2</v>
      </c>
      <c r="Z129" s="50">
        <f>COUNTIF($E129:$S129,3)+COUNTIF($E130:$S130,3)+COUNTIF($E131:$S131,3)+COUNTIF($E132:$S132,3)</f>
        <v>15</v>
      </c>
      <c r="AA129" s="50">
        <f>COUNTIF($E129:$S129,5)+COUNTIF($E130:$S130,5)+COUNTIF($E131:$S131,5)+COUNTIF($E132:$S132,5)</f>
        <v>5</v>
      </c>
      <c r="AB129" s="51">
        <f>COUNTIF($E129:$S129,"5*")+COUNTIF($E130:$S130,"5*")+COUNTIF($E131:$S131,"5*")</f>
        <v>0</v>
      </c>
      <c r="AC129" s="52">
        <f>COUNTIF($E129:$S129,20)+COUNTIF($E130:$S130,20)+COUNTIF($E131:$S131,20)</f>
        <v>0</v>
      </c>
    </row>
    <row r="130" spans="1:29" ht="15.75" customHeight="1" thickBot="1" x14ac:dyDescent="0.3">
      <c r="A130" s="244"/>
      <c r="B130" s="173"/>
      <c r="C130" s="174"/>
      <c r="D130" s="175"/>
      <c r="E130" s="73">
        <v>2</v>
      </c>
      <c r="F130" s="73">
        <v>3</v>
      </c>
      <c r="G130" s="73">
        <v>1</v>
      </c>
      <c r="H130" s="73">
        <v>3</v>
      </c>
      <c r="I130" s="73">
        <v>1</v>
      </c>
      <c r="J130" s="73">
        <v>1</v>
      </c>
      <c r="K130" s="73">
        <v>3</v>
      </c>
      <c r="L130" s="73">
        <v>1</v>
      </c>
      <c r="M130" s="73">
        <v>5</v>
      </c>
      <c r="N130" s="73">
        <v>3</v>
      </c>
      <c r="O130" s="53"/>
      <c r="P130" s="53"/>
      <c r="Q130" s="53"/>
      <c r="R130" s="53"/>
      <c r="S130" s="53"/>
      <c r="T130" s="54">
        <f t="shared" si="2"/>
        <v>23</v>
      </c>
      <c r="U130" s="238"/>
      <c r="V130" s="55"/>
      <c r="W130" s="56"/>
      <c r="X130" s="56"/>
      <c r="Y130" s="56"/>
      <c r="Z130" s="56"/>
      <c r="AA130" s="56"/>
      <c r="AB130" s="57"/>
      <c r="AC130" s="58"/>
    </row>
    <row r="131" spans="1:29" ht="16.5" customHeight="1" thickBot="1" x14ac:dyDescent="0.3">
      <c r="A131" s="244"/>
      <c r="B131" s="173">
        <v>106</v>
      </c>
      <c r="C131" s="174" t="s">
        <v>32</v>
      </c>
      <c r="D131" s="175" t="s">
        <v>31</v>
      </c>
      <c r="E131" s="73">
        <v>0</v>
      </c>
      <c r="F131" s="73">
        <v>3</v>
      </c>
      <c r="G131" s="73">
        <v>1</v>
      </c>
      <c r="H131" s="73">
        <v>3</v>
      </c>
      <c r="I131" s="73">
        <v>5</v>
      </c>
      <c r="J131" s="73">
        <v>3</v>
      </c>
      <c r="K131" s="73">
        <v>3</v>
      </c>
      <c r="L131" s="73">
        <v>1</v>
      </c>
      <c r="M131" s="73">
        <v>3</v>
      </c>
      <c r="N131" s="73">
        <v>3</v>
      </c>
      <c r="O131" s="75"/>
      <c r="P131" s="75"/>
      <c r="Q131" s="75"/>
      <c r="R131" s="75"/>
      <c r="S131" s="75"/>
      <c r="T131" s="76">
        <f t="shared" si="2"/>
        <v>25</v>
      </c>
      <c r="U131" s="238"/>
      <c r="V131" s="125">
        <v>0.53472222222222221</v>
      </c>
      <c r="W131" s="39" t="s">
        <v>3</v>
      </c>
      <c r="X131" s="40"/>
      <c r="Y131" s="40"/>
      <c r="Z131" s="41"/>
      <c r="AA131" s="41"/>
      <c r="AB131" s="42"/>
      <c r="AC131" s="43" t="str">
        <f>TEXT( (V132-V131+0.00000000000001),"[hh].mm.ss")</f>
        <v>04.06.00</v>
      </c>
    </row>
    <row r="132" spans="1:29" ht="16.5" customHeight="1" thickBot="1" x14ac:dyDescent="0.3">
      <c r="A132" s="245"/>
      <c r="B132" s="176"/>
      <c r="C132" s="177"/>
      <c r="D132" s="178"/>
      <c r="E132" s="70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2" t="str">
        <f t="shared" si="2"/>
        <v/>
      </c>
      <c r="U132" s="239"/>
      <c r="V132" s="125">
        <v>0.7055555555555556</v>
      </c>
      <c r="W132" s="44" t="s">
        <v>12</v>
      </c>
      <c r="X132" s="45"/>
      <c r="Y132" s="45"/>
      <c r="Z132" s="46"/>
      <c r="AA132" s="47"/>
      <c r="AB132" s="48"/>
      <c r="AC132" s="49" t="str">
        <f>TEXT(IF($E130="","",(IF($E131="",T130/(15-(COUNTIF($E130:$S130,""))),(IF($E132="",(T130+T131)/(30-(COUNTIF($E130:$S130,"")+COUNTIF($E131:$S131,""))), (T130+T131+T132)/(45-(COUNTIF($E130:$S130,"")+COUNTIF($E131:$S131,"")+COUNTIF($E132:$S132,"")))))))),"0,00")</f>
        <v>2,40</v>
      </c>
    </row>
    <row r="133" spans="1:29" ht="15" customHeight="1" thickBot="1" x14ac:dyDescent="0.3">
      <c r="A133" s="243" t="s">
        <v>6</v>
      </c>
      <c r="B133" s="179"/>
      <c r="C133" s="180"/>
      <c r="D133" s="169" t="s">
        <v>70</v>
      </c>
      <c r="E133" s="73">
        <v>5</v>
      </c>
      <c r="F133" s="73">
        <v>3</v>
      </c>
      <c r="G133" s="73">
        <v>5</v>
      </c>
      <c r="H133" s="73">
        <v>3</v>
      </c>
      <c r="I133" s="73">
        <v>1</v>
      </c>
      <c r="J133" s="73">
        <v>5</v>
      </c>
      <c r="K133" s="73">
        <v>1</v>
      </c>
      <c r="L133" s="73">
        <v>3</v>
      </c>
      <c r="M133" s="73" t="s">
        <v>41</v>
      </c>
      <c r="N133" s="73">
        <v>1</v>
      </c>
      <c r="O133" s="59"/>
      <c r="P133" s="59"/>
      <c r="Q133" s="59"/>
      <c r="R133" s="59"/>
      <c r="S133" s="59"/>
      <c r="T133" s="60">
        <f t="shared" si="2"/>
        <v>27</v>
      </c>
      <c r="U133" s="237" t="s">
        <v>66</v>
      </c>
      <c r="V133" s="61">
        <f>SUM(T133:T136)+IF(ISNUMBER(U133),U133,0)+IF(ISNUMBER(U135),U135,0)+IF(ISNUMBER(U136),U136,0)</f>
        <v>74</v>
      </c>
      <c r="W133" s="50">
        <f>COUNTIF($E133:$S133,0)+COUNTIF($E134:$S134,0)+COUNTIF($E135:$S135,0)+COUNTIF($E136:$S136,0)</f>
        <v>5</v>
      </c>
      <c r="X133" s="50">
        <f>COUNTIF($E133:$S133,1)+COUNTIF($E134:$S134,1)+COUNTIF($E135:$S135,1)+COUNTIF($E136:$S136,1)</f>
        <v>5</v>
      </c>
      <c r="Y133" s="50">
        <f>COUNTIF($E133:$S133,2)+COUNTIF($E134:$S134,2)+COUNTIF($E135:$S135,2)+COUNTIF($E136:$S136,2)</f>
        <v>4</v>
      </c>
      <c r="Z133" s="50">
        <f>COUNTIF($E133:$S133,3)+COUNTIF($E134:$S134,3)+COUNTIF($E135:$S135,3)+COUNTIF($E136:$S136,3)</f>
        <v>7</v>
      </c>
      <c r="AA133" s="50">
        <f>COUNTIF($E133:$S133,5)+COUNTIF($E134:$S134,5)+COUNTIF($E135:$S135,5)+COUNTIF($E136:$S136,5)</f>
        <v>8</v>
      </c>
      <c r="AB133" s="51">
        <f>COUNTIF($E133:$S133,"5*")+COUNTIF($E134:$S134,"5*")+COUNTIF($E135:$S135,"5*")</f>
        <v>0</v>
      </c>
      <c r="AC133" s="52">
        <f>COUNTIF($E133:$S133,20)+COUNTIF($E134:$S134,20)+COUNTIF($E135:$S135,20)</f>
        <v>0</v>
      </c>
    </row>
    <row r="134" spans="1:29" ht="15.75" customHeight="1" thickBot="1" x14ac:dyDescent="0.3">
      <c r="A134" s="244"/>
      <c r="B134" s="173"/>
      <c r="C134" s="174"/>
      <c r="D134" s="175"/>
      <c r="E134" s="73">
        <v>0</v>
      </c>
      <c r="F134" s="73">
        <v>2</v>
      </c>
      <c r="G134" s="73">
        <v>1</v>
      </c>
      <c r="H134" s="73">
        <v>3</v>
      </c>
      <c r="I134" s="73">
        <v>0</v>
      </c>
      <c r="J134" s="73">
        <v>5</v>
      </c>
      <c r="K134" s="73">
        <v>1</v>
      </c>
      <c r="L134" s="73">
        <v>3</v>
      </c>
      <c r="M134" s="73">
        <v>5</v>
      </c>
      <c r="N134" s="73">
        <v>2</v>
      </c>
      <c r="O134" s="53"/>
      <c r="P134" s="53"/>
      <c r="Q134" s="53"/>
      <c r="R134" s="53"/>
      <c r="S134" s="53"/>
      <c r="T134" s="54">
        <f t="shared" si="2"/>
        <v>22</v>
      </c>
      <c r="U134" s="238"/>
      <c r="V134" s="55"/>
      <c r="W134" s="56"/>
      <c r="X134" s="56"/>
      <c r="Y134" s="56"/>
      <c r="Z134" s="56"/>
      <c r="AA134" s="56"/>
      <c r="AB134" s="57"/>
      <c r="AC134" s="58"/>
    </row>
    <row r="135" spans="1:29" ht="16.5" customHeight="1" thickBot="1" x14ac:dyDescent="0.3">
      <c r="A135" s="244"/>
      <c r="B135" s="173">
        <v>107</v>
      </c>
      <c r="C135" s="174" t="s">
        <v>75</v>
      </c>
      <c r="D135" s="175" t="s">
        <v>29</v>
      </c>
      <c r="E135" s="73">
        <v>0</v>
      </c>
      <c r="F135" s="73">
        <v>2</v>
      </c>
      <c r="G135" s="73">
        <v>0</v>
      </c>
      <c r="H135" s="73">
        <v>5</v>
      </c>
      <c r="I135" s="73">
        <v>0</v>
      </c>
      <c r="J135" s="73">
        <v>5</v>
      </c>
      <c r="K135" s="73">
        <v>2</v>
      </c>
      <c r="L135" s="73">
        <v>3</v>
      </c>
      <c r="M135" s="73">
        <v>5</v>
      </c>
      <c r="N135" s="73">
        <v>3</v>
      </c>
      <c r="O135" s="75"/>
      <c r="P135" s="75"/>
      <c r="Q135" s="75"/>
      <c r="R135" s="75"/>
      <c r="S135" s="75"/>
      <c r="T135" s="76">
        <f t="shared" si="2"/>
        <v>25</v>
      </c>
      <c r="U135" s="238"/>
      <c r="V135" s="125">
        <v>0.53541666666666665</v>
      </c>
      <c r="W135" s="39" t="s">
        <v>3</v>
      </c>
      <c r="X135" s="40"/>
      <c r="Y135" s="40"/>
      <c r="Z135" s="41"/>
      <c r="AA135" s="41"/>
      <c r="AB135" s="42"/>
      <c r="AC135" s="43" t="str">
        <f>TEXT( (V136-V135+0.00000000000001),"[hh].mm.ss")</f>
        <v>04.54.00</v>
      </c>
    </row>
    <row r="136" spans="1:29" ht="16.5" customHeight="1" thickBot="1" x14ac:dyDescent="0.3">
      <c r="A136" s="245"/>
      <c r="B136" s="176"/>
      <c r="C136" s="177"/>
      <c r="D136" s="178"/>
      <c r="E136" s="70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2" t="str">
        <f t="shared" si="2"/>
        <v/>
      </c>
      <c r="U136" s="239"/>
      <c r="V136" s="125">
        <v>0.73958333333333337</v>
      </c>
      <c r="W136" s="44" t="s">
        <v>12</v>
      </c>
      <c r="X136" s="45"/>
      <c r="Y136" s="45"/>
      <c r="Z136" s="46"/>
      <c r="AA136" s="47"/>
      <c r="AB136" s="48"/>
      <c r="AC136" s="49" t="str">
        <f>TEXT(IF($E134="","",(IF($E135="",T134/(15-(COUNTIF($E134:$S134,""))),(IF($E136="",(T134+T135)/(30-(COUNTIF($E134:$S134,"")+COUNTIF($E135:$S135,""))), (T134+T135+T136)/(45-(COUNTIF($E134:$S134,"")+COUNTIF($E135:$S135,"")+COUNTIF($E136:$S136,"")))))))),"0,00")</f>
        <v>2,35</v>
      </c>
    </row>
    <row r="137" spans="1:29" ht="15.75" thickBot="1" x14ac:dyDescent="0.3">
      <c r="A137" s="243" t="s">
        <v>6</v>
      </c>
      <c r="B137" s="179"/>
      <c r="C137" s="180"/>
      <c r="D137" s="169" t="s">
        <v>70</v>
      </c>
      <c r="E137" s="73">
        <v>0</v>
      </c>
      <c r="F137" s="73">
        <v>0</v>
      </c>
      <c r="G137" s="73">
        <v>1</v>
      </c>
      <c r="H137" s="73">
        <v>5</v>
      </c>
      <c r="I137" s="73">
        <v>1</v>
      </c>
      <c r="J137" s="73">
        <v>5</v>
      </c>
      <c r="K137" s="73">
        <v>1</v>
      </c>
      <c r="L137" s="73">
        <v>3</v>
      </c>
      <c r="M137" s="73">
        <v>2</v>
      </c>
      <c r="N137" s="73">
        <v>0</v>
      </c>
      <c r="O137" s="59"/>
      <c r="P137" s="59"/>
      <c r="Q137" s="59"/>
      <c r="R137" s="59"/>
      <c r="S137" s="59"/>
      <c r="T137" s="60">
        <f t="shared" si="2"/>
        <v>18</v>
      </c>
      <c r="U137" s="237" t="s">
        <v>63</v>
      </c>
      <c r="V137" s="61">
        <f>SUM(T137:T140)+IF(ISNUMBER(U137),U137,0)+IF(ISNUMBER(U139),U139,0)+IF(ISNUMBER(U140),U140,0)</f>
        <v>49</v>
      </c>
      <c r="W137" s="50">
        <f>COUNTIF($E137:$S137,0)+COUNTIF($E138:$S138,0)+COUNTIF($E139:$S139,0)+COUNTIF($E140:$S140,0)</f>
        <v>11</v>
      </c>
      <c r="X137" s="50">
        <f>COUNTIF($E137:$S137,1)+COUNTIF($E138:$S138,1)+COUNTIF($E139:$S139,1)+COUNTIF($E140:$S140,1)</f>
        <v>6</v>
      </c>
      <c r="Y137" s="50">
        <f>COUNTIF($E137:$S137,2)+COUNTIF($E138:$S138,2)+COUNTIF($E139:$S139,2)+COUNTIF($E140:$S140,2)</f>
        <v>6</v>
      </c>
      <c r="Z137" s="50">
        <f>COUNTIF($E137:$S137,3)+COUNTIF($E138:$S138,3)+COUNTIF($E139:$S139,3)+COUNTIF($E140:$S140,3)</f>
        <v>2</v>
      </c>
      <c r="AA137" s="50">
        <f>COUNTIF($E137:$S137,5)+COUNTIF($E138:$S138,5)+COUNTIF($E139:$S139,5)+COUNTIF($E140:$S140,5)</f>
        <v>5</v>
      </c>
      <c r="AB137" s="51">
        <f>COUNTIF($E137:$S137,"5*")+COUNTIF($E138:$S138,"5*")+COUNTIF($E139:$S139,"5*")</f>
        <v>0</v>
      </c>
      <c r="AC137" s="52">
        <f>COUNTIF($E137:$S137,20)+COUNTIF($E138:$S138,20)+COUNTIF($E139:$S139,20)</f>
        <v>0</v>
      </c>
    </row>
    <row r="138" spans="1:29" ht="15.75" thickBot="1" x14ac:dyDescent="0.3">
      <c r="A138" s="244"/>
      <c r="B138" s="173"/>
      <c r="C138" s="174"/>
      <c r="D138" s="175"/>
      <c r="E138" s="73">
        <v>2</v>
      </c>
      <c r="F138" s="73">
        <v>0</v>
      </c>
      <c r="G138" s="73">
        <v>0</v>
      </c>
      <c r="H138" s="73">
        <v>0</v>
      </c>
      <c r="I138" s="73">
        <v>5</v>
      </c>
      <c r="J138" s="73">
        <v>0</v>
      </c>
      <c r="K138" s="73">
        <v>2</v>
      </c>
      <c r="L138" s="73">
        <v>2</v>
      </c>
      <c r="M138" s="73">
        <v>1</v>
      </c>
      <c r="N138" s="73">
        <v>2</v>
      </c>
      <c r="O138" s="53"/>
      <c r="P138" s="53"/>
      <c r="Q138" s="53"/>
      <c r="R138" s="53"/>
      <c r="S138" s="53"/>
      <c r="T138" s="54">
        <f t="shared" si="2"/>
        <v>14</v>
      </c>
      <c r="U138" s="238"/>
      <c r="V138" s="55"/>
      <c r="W138" s="56"/>
      <c r="X138" s="56"/>
      <c r="Y138" s="56"/>
      <c r="Z138" s="56"/>
      <c r="AA138" s="56"/>
      <c r="AB138" s="57"/>
      <c r="AC138" s="58"/>
    </row>
    <row r="139" spans="1:29" ht="18.75" thickBot="1" x14ac:dyDescent="0.3">
      <c r="A139" s="244"/>
      <c r="B139" s="173">
        <v>108</v>
      </c>
      <c r="C139" s="174" t="s">
        <v>59</v>
      </c>
      <c r="D139" s="175" t="s">
        <v>33</v>
      </c>
      <c r="E139" s="73">
        <v>0</v>
      </c>
      <c r="F139" s="73">
        <v>0</v>
      </c>
      <c r="G139" s="73">
        <v>0</v>
      </c>
      <c r="H139" s="73">
        <v>1</v>
      </c>
      <c r="I139" s="73">
        <v>5</v>
      </c>
      <c r="J139" s="73">
        <v>5</v>
      </c>
      <c r="K139" s="73">
        <v>3</v>
      </c>
      <c r="L139" s="73">
        <v>0</v>
      </c>
      <c r="M139" s="73">
        <v>2</v>
      </c>
      <c r="N139" s="73">
        <v>1</v>
      </c>
      <c r="O139" s="75"/>
      <c r="P139" s="75"/>
      <c r="Q139" s="75"/>
      <c r="R139" s="75"/>
      <c r="S139" s="75"/>
      <c r="T139" s="76">
        <f t="shared" si="2"/>
        <v>17</v>
      </c>
      <c r="U139" s="238"/>
      <c r="V139" s="125">
        <v>0.5395833333333333</v>
      </c>
      <c r="W139" s="39" t="s">
        <v>3</v>
      </c>
      <c r="X139" s="40"/>
      <c r="Y139" s="40"/>
      <c r="Z139" s="41"/>
      <c r="AA139" s="41"/>
      <c r="AB139" s="42"/>
      <c r="AC139" s="43" t="str">
        <f>TEXT( (V140-V139+0.00000000000001),"[hh].mm.ss")</f>
        <v>04.50.00</v>
      </c>
    </row>
    <row r="140" spans="1:29" ht="18.75" thickBot="1" x14ac:dyDescent="0.3">
      <c r="A140" s="245"/>
      <c r="B140" s="176"/>
      <c r="C140" s="177"/>
      <c r="D140" s="178"/>
      <c r="E140" s="70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2" t="str">
        <f t="shared" si="2"/>
        <v/>
      </c>
      <c r="U140" s="239"/>
      <c r="V140" s="125">
        <v>0.74097222222222225</v>
      </c>
      <c r="W140" s="44" t="s">
        <v>12</v>
      </c>
      <c r="X140" s="45"/>
      <c r="Y140" s="45"/>
      <c r="Z140" s="46"/>
      <c r="AA140" s="47"/>
      <c r="AB140" s="48"/>
      <c r="AC140" s="49" t="str">
        <f>TEXT(IF($E138="","",(IF($E139="",T138/(15-(COUNTIF($E138:$S138,""))),(IF($E140="",(T138+T139)/(30-(COUNTIF($E138:$S138,"")+COUNTIF($E139:$S139,""))), (T138+T139+T140)/(45-(COUNTIF($E138:$S138,"")+COUNTIF($E139:$S139,"")+COUNTIF($E140:$S140,"")))))))),"0,00")</f>
        <v>1,55</v>
      </c>
    </row>
    <row r="141" spans="1:29" ht="15.75" thickBot="1" x14ac:dyDescent="0.3">
      <c r="A141" s="94"/>
      <c r="B141" s="155"/>
      <c r="C141" s="156"/>
      <c r="D141" s="154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59"/>
      <c r="P141" s="59"/>
      <c r="Q141" s="59"/>
      <c r="R141" s="59"/>
      <c r="S141" s="59"/>
      <c r="T141" s="60"/>
      <c r="U141" s="237"/>
      <c r="V141" s="61"/>
      <c r="W141" s="50"/>
      <c r="X141" s="50"/>
      <c r="Y141" s="50"/>
      <c r="Z141" s="50"/>
      <c r="AA141" s="50"/>
      <c r="AB141" s="51"/>
      <c r="AC141" s="52"/>
    </row>
    <row r="142" spans="1:29" ht="15.75" thickBot="1" x14ac:dyDescent="0.3">
      <c r="A142" s="95"/>
      <c r="B142" s="143"/>
      <c r="C142" s="144"/>
      <c r="D142" s="152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53"/>
      <c r="P142" s="53"/>
      <c r="Q142" s="53"/>
      <c r="R142" s="53"/>
      <c r="S142" s="53"/>
      <c r="T142" s="54"/>
      <c r="U142" s="238"/>
      <c r="V142" s="55"/>
      <c r="W142" s="56"/>
      <c r="X142" s="56"/>
      <c r="Y142" s="56"/>
      <c r="Z142" s="56"/>
      <c r="AA142" s="56"/>
      <c r="AB142" s="57"/>
      <c r="AC142" s="58"/>
    </row>
    <row r="143" spans="1:29" ht="18.75" thickBot="1" x14ac:dyDescent="0.3">
      <c r="A143" s="96"/>
      <c r="B143" s="143"/>
      <c r="C143" s="144"/>
      <c r="D143" s="152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5"/>
      <c r="P143" s="75"/>
      <c r="Q143" s="75"/>
      <c r="R143" s="75"/>
      <c r="S143" s="75"/>
      <c r="T143" s="76"/>
      <c r="U143" s="238"/>
      <c r="V143" s="125"/>
      <c r="W143" s="39"/>
      <c r="X143" s="40"/>
      <c r="Y143" s="40"/>
      <c r="Z143" s="41"/>
      <c r="AA143" s="41"/>
      <c r="AB143" s="42"/>
      <c r="AC143" s="43"/>
    </row>
    <row r="144" spans="1:29" ht="18.75" thickBot="1" x14ac:dyDescent="0.3">
      <c r="A144" s="97"/>
      <c r="B144" s="157"/>
      <c r="C144" s="158"/>
      <c r="D144" s="153"/>
      <c r="E144" s="70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2"/>
      <c r="U144" s="239"/>
      <c r="V144" s="125"/>
      <c r="W144" s="44"/>
      <c r="X144" s="45"/>
      <c r="Y144" s="45"/>
      <c r="Z144" s="46"/>
      <c r="AA144" s="47"/>
      <c r="AB144" s="48"/>
      <c r="AC144" s="49"/>
    </row>
    <row r="145" spans="1:29" ht="15.75" thickBot="1" x14ac:dyDescent="0.3">
      <c r="A145" s="94"/>
      <c r="B145" s="98"/>
      <c r="C145" s="148"/>
      <c r="D145" s="149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59"/>
      <c r="P145" s="59"/>
      <c r="Q145" s="59"/>
      <c r="R145" s="59"/>
      <c r="S145" s="59"/>
      <c r="T145" s="60"/>
      <c r="U145" s="237"/>
      <c r="V145" s="61"/>
      <c r="W145" s="50"/>
      <c r="X145" s="50"/>
      <c r="Y145" s="50"/>
      <c r="Z145" s="50"/>
      <c r="AA145" s="50"/>
      <c r="AB145" s="51"/>
      <c r="AC145" s="52"/>
    </row>
    <row r="146" spans="1:29" ht="15.75" thickBot="1" x14ac:dyDescent="0.3">
      <c r="A146" s="95"/>
      <c r="B146" s="101"/>
      <c r="C146" s="150"/>
      <c r="D146" s="145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53"/>
      <c r="P146" s="53"/>
      <c r="Q146" s="53"/>
      <c r="R146" s="53"/>
      <c r="S146" s="53"/>
      <c r="T146" s="54"/>
      <c r="U146" s="238"/>
      <c r="V146" s="55"/>
      <c r="W146" s="56"/>
      <c r="X146" s="56"/>
      <c r="Y146" s="56"/>
      <c r="Z146" s="56"/>
      <c r="AA146" s="56"/>
      <c r="AB146" s="57"/>
      <c r="AC146" s="58"/>
    </row>
    <row r="147" spans="1:29" ht="18.75" thickBot="1" x14ac:dyDescent="0.3">
      <c r="A147" s="96"/>
      <c r="B147" s="101"/>
      <c r="C147" s="150"/>
      <c r="D147" s="145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5"/>
      <c r="P147" s="75"/>
      <c r="Q147" s="75"/>
      <c r="R147" s="75"/>
      <c r="S147" s="75"/>
      <c r="T147" s="76"/>
      <c r="U147" s="238"/>
      <c r="V147" s="125"/>
      <c r="W147" s="39"/>
      <c r="X147" s="40"/>
      <c r="Y147" s="40"/>
      <c r="Z147" s="41"/>
      <c r="AA147" s="41"/>
      <c r="AB147" s="42"/>
      <c r="AC147" s="43"/>
    </row>
    <row r="148" spans="1:29" ht="18.75" thickBot="1" x14ac:dyDescent="0.3">
      <c r="A148" s="97"/>
      <c r="B148" s="104"/>
      <c r="C148" s="146"/>
      <c r="D148" s="147"/>
      <c r="E148" s="70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2"/>
      <c r="U148" s="239"/>
      <c r="V148" s="125"/>
      <c r="W148" s="44"/>
      <c r="X148" s="45"/>
      <c r="Y148" s="45"/>
      <c r="Z148" s="46"/>
      <c r="AA148" s="47"/>
      <c r="AB148" s="48"/>
      <c r="AC148" s="49"/>
    </row>
  </sheetData>
  <mergeCells count="50">
    <mergeCell ref="A40:A43"/>
    <mergeCell ref="A24:A27"/>
    <mergeCell ref="A12:A15"/>
    <mergeCell ref="A28:A31"/>
    <mergeCell ref="A8:A11"/>
    <mergeCell ref="A36:A39"/>
    <mergeCell ref="A32:A35"/>
    <mergeCell ref="A20:A23"/>
    <mergeCell ref="A16:A19"/>
    <mergeCell ref="U76:U79"/>
    <mergeCell ref="U32:U35"/>
    <mergeCell ref="A3:AB3"/>
    <mergeCell ref="A1:C1"/>
    <mergeCell ref="D1:S1"/>
    <mergeCell ref="A2:C2"/>
    <mergeCell ref="D2:S2"/>
    <mergeCell ref="U28:U31"/>
    <mergeCell ref="U36:U39"/>
    <mergeCell ref="U12:U15"/>
    <mergeCell ref="U16:U19"/>
    <mergeCell ref="U72:U75"/>
    <mergeCell ref="U20:U23"/>
    <mergeCell ref="U24:U27"/>
    <mergeCell ref="U40:U43"/>
    <mergeCell ref="U8:U11"/>
    <mergeCell ref="A98:C98"/>
    <mergeCell ref="D98:S98"/>
    <mergeCell ref="A99:C99"/>
    <mergeCell ref="D99:S99"/>
    <mergeCell ref="A100:AB100"/>
    <mergeCell ref="A105:A108"/>
    <mergeCell ref="U105:U108"/>
    <mergeCell ref="A109:A112"/>
    <mergeCell ref="U109:U112"/>
    <mergeCell ref="A113:A116"/>
    <mergeCell ref="U113:U116"/>
    <mergeCell ref="A117:A120"/>
    <mergeCell ref="U117:U120"/>
    <mergeCell ref="A121:A124"/>
    <mergeCell ref="U121:U124"/>
    <mergeCell ref="A125:A128"/>
    <mergeCell ref="U125:U128"/>
    <mergeCell ref="U141:U144"/>
    <mergeCell ref="U145:U148"/>
    <mergeCell ref="A129:A132"/>
    <mergeCell ref="U129:U132"/>
    <mergeCell ref="A133:A136"/>
    <mergeCell ref="U133:U136"/>
    <mergeCell ref="A137:A140"/>
    <mergeCell ref="U137:U140"/>
  </mergeCells>
  <phoneticPr fontId="0" type="noConversion"/>
  <pageMargins left="0.74803149606299213" right="0.74803149606299213" top="0.19685039370078741" bottom="0.22" header="0.31496062992125984" footer="0.31496062992125984"/>
  <pageSetup paperSize="9" scale="75" orientation="landscape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zoomScaleNormal="100"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7.710937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3.7109375" bestFit="1" customWidth="1"/>
  </cols>
  <sheetData>
    <row r="1" spans="1:29" ht="33.75" customHeight="1" x14ac:dyDescent="0.65">
      <c r="A1" s="228" t="s">
        <v>22</v>
      </c>
      <c r="B1" s="229"/>
      <c r="C1" s="230"/>
      <c r="D1" s="220" t="s">
        <v>42</v>
      </c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2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6.25" customHeight="1" thickBot="1" x14ac:dyDescent="0.45">
      <c r="A2" s="231"/>
      <c r="B2" s="232"/>
      <c r="C2" s="233"/>
      <c r="D2" s="223" t="s">
        <v>19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5"/>
      <c r="T2" s="3"/>
      <c r="U2" s="3"/>
      <c r="V2" s="3"/>
      <c r="W2" s="3"/>
      <c r="X2" s="3"/>
      <c r="Y2" s="3"/>
      <c r="Z2" s="3"/>
      <c r="AA2" s="3"/>
      <c r="AB2" s="4"/>
      <c r="AC2" s="5" t="s">
        <v>14</v>
      </c>
    </row>
    <row r="3" spans="1:29" ht="33" x14ac:dyDescent="0.6">
      <c r="A3" s="226" t="s">
        <v>11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42917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99" t="s">
        <v>15</v>
      </c>
      <c r="B6" s="67" t="s">
        <v>16</v>
      </c>
      <c r="C6" s="68"/>
      <c r="D6" s="69" t="s">
        <v>21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0</v>
      </c>
      <c r="U6" s="26"/>
      <c r="V6" s="27"/>
      <c r="W6" s="28" t="s">
        <v>10</v>
      </c>
      <c r="X6" s="29"/>
      <c r="Y6" s="29"/>
      <c r="Z6" s="30"/>
      <c r="AA6" s="30"/>
      <c r="AB6" s="30"/>
      <c r="AC6" s="31"/>
    </row>
    <row r="7" spans="1:29" ht="15.75" thickBot="1" x14ac:dyDescent="0.3">
      <c r="A7" s="200" t="s">
        <v>4</v>
      </c>
      <c r="B7" s="107" t="s">
        <v>17</v>
      </c>
      <c r="C7" s="108"/>
      <c r="D7" s="109" t="s">
        <v>20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3" t="s">
        <v>8</v>
      </c>
      <c r="U7" s="33" t="s">
        <v>1</v>
      </c>
      <c r="V7" s="34" t="s">
        <v>9</v>
      </c>
      <c r="W7" s="35">
        <v>0</v>
      </c>
      <c r="X7" s="36">
        <v>1</v>
      </c>
      <c r="Y7" s="36">
        <v>2</v>
      </c>
      <c r="Z7" s="36">
        <v>3</v>
      </c>
      <c r="AA7" s="36">
        <v>5</v>
      </c>
      <c r="AB7" s="37" t="s">
        <v>2</v>
      </c>
      <c r="AC7" s="38">
        <v>20</v>
      </c>
    </row>
    <row r="8" spans="1:29" ht="15" customHeight="1" thickBot="1" x14ac:dyDescent="0.3">
      <c r="A8" s="252" t="s">
        <v>14</v>
      </c>
      <c r="B8" s="193"/>
      <c r="C8" s="194"/>
      <c r="D8" s="183" t="s">
        <v>24</v>
      </c>
      <c r="E8" s="73">
        <v>0</v>
      </c>
      <c r="F8" s="73">
        <v>1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59"/>
      <c r="P8" s="59"/>
      <c r="Q8" s="59"/>
      <c r="R8" s="59"/>
      <c r="S8" s="59"/>
      <c r="T8" s="60">
        <f t="shared" ref="T8:T15" si="0">IF(E8="","",SUM(E8:S8)+(COUNTIF(E8:S8,"5*")*5))</f>
        <v>1</v>
      </c>
      <c r="U8" s="249" t="s">
        <v>60</v>
      </c>
      <c r="V8" s="163">
        <f>SUM(T8:T11)+IF(ISNUMBER(U8),U8,0)+IF(ISNUMBER(U10),U10,0)+IF(ISNUMBER(U11),U11,0)</f>
        <v>5</v>
      </c>
      <c r="W8" s="50">
        <f>COUNTIF($E8:$S8,0)+COUNTIF($E9:$S9,0)+COUNTIF($E10:$S10,0)+COUNTIF($E11:$S11,0)</f>
        <v>27</v>
      </c>
      <c r="X8" s="50">
        <f>COUNTIF($E8:$S8,1)+COUNTIF($E9:$S9,1)+COUNTIF($E10:$S10,1)+COUNTIF($E11:$S11,1)</f>
        <v>2</v>
      </c>
      <c r="Y8" s="50">
        <f>COUNTIF($E8:$S8,2)+COUNTIF($E9:$S9,2)+COUNTIF($E10:$S10,2)+COUNTIF($E11:$S11,2)</f>
        <v>0</v>
      </c>
      <c r="Z8" s="50">
        <f>COUNTIF($E8:$S8,3)+COUNTIF($E9:$S9,3)+COUNTIF($E10:$S10,3)+COUNTIF($E11:$S11,3)</f>
        <v>1</v>
      </c>
      <c r="AA8" s="50">
        <f>COUNTIF($E8:$S8,5)+COUNTIF($E9:$S9,5)+COUNTIF($E10:$S10,5)+COUNTIF($E11:$S11,5)</f>
        <v>0</v>
      </c>
      <c r="AB8" s="51">
        <f>COUNTIF($E8:$S8,"5*")+COUNTIF($E9:$S9,"5*")+COUNTIF($E10:$S10,"5*")</f>
        <v>0</v>
      </c>
      <c r="AC8" s="52">
        <f>COUNTIF($E8:$S8,20)+COUNTIF($E9:$S9,20)+COUNTIF($E10:$S10,20)</f>
        <v>0</v>
      </c>
    </row>
    <row r="9" spans="1:29" ht="15.75" customHeight="1" thickBot="1" x14ac:dyDescent="0.3">
      <c r="A9" s="253"/>
      <c r="B9" s="187"/>
      <c r="C9" s="188"/>
      <c r="D9" s="189"/>
      <c r="E9" s="73">
        <v>0</v>
      </c>
      <c r="F9" s="73">
        <v>3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1</v>
      </c>
      <c r="N9" s="73">
        <v>0</v>
      </c>
      <c r="O9" s="53"/>
      <c r="P9" s="53"/>
      <c r="Q9" s="53"/>
      <c r="R9" s="53"/>
      <c r="S9" s="53"/>
      <c r="T9" s="54">
        <f t="shared" si="0"/>
        <v>4</v>
      </c>
      <c r="U9" s="250"/>
      <c r="V9" s="164"/>
      <c r="W9" s="56"/>
      <c r="X9" s="56"/>
      <c r="Y9" s="56"/>
      <c r="Z9" s="56"/>
      <c r="AA9" s="56"/>
      <c r="AB9" s="57"/>
      <c r="AC9" s="58"/>
    </row>
    <row r="10" spans="1:29" ht="16.5" customHeight="1" thickBot="1" x14ac:dyDescent="0.3">
      <c r="A10" s="253"/>
      <c r="B10" s="187">
        <v>202</v>
      </c>
      <c r="C10" s="188" t="s">
        <v>81</v>
      </c>
      <c r="D10" s="189" t="s">
        <v>82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5"/>
      <c r="P10" s="75"/>
      <c r="Q10" s="75"/>
      <c r="R10" s="75"/>
      <c r="S10" s="75"/>
      <c r="T10" s="76">
        <f t="shared" si="0"/>
        <v>0</v>
      </c>
      <c r="U10" s="250"/>
      <c r="V10" s="165">
        <v>0.52916666666666667</v>
      </c>
      <c r="W10" s="39" t="s">
        <v>3</v>
      </c>
      <c r="X10" s="40"/>
      <c r="Y10" s="40"/>
      <c r="Z10" s="41"/>
      <c r="AA10" s="41"/>
      <c r="AB10" s="42"/>
      <c r="AC10" s="43" t="str">
        <f>TEXT( (V11-V10+0.00000000000001),"[hh].mm.ss")</f>
        <v>03.04.00</v>
      </c>
    </row>
    <row r="11" spans="1:29" ht="16.5" customHeight="1" thickBot="1" x14ac:dyDescent="0.3">
      <c r="A11" s="254"/>
      <c r="B11" s="190"/>
      <c r="C11" s="191"/>
      <c r="D11" s="192"/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 t="str">
        <f t="shared" si="0"/>
        <v/>
      </c>
      <c r="U11" s="251"/>
      <c r="V11" s="165">
        <v>0.65694444444444444</v>
      </c>
      <c r="W11" s="44" t="s">
        <v>12</v>
      </c>
      <c r="X11" s="45"/>
      <c r="Y11" s="45"/>
      <c r="Z11" s="46"/>
      <c r="AA11" s="47"/>
      <c r="AB11" s="48"/>
      <c r="AC11" s="49" t="str">
        <f>TEXT(IF($E9="","",(IF($E10="",T9/(15-(COUNTIF($E9:$S9,""))),(IF($E11="",(T9+T10)/(30-(COUNTIF($E9:$S9,"")+COUNTIF($E10:$S10,""))), (T9+T10+T11)/(45-(COUNTIF($E9:$S9,"")+COUNTIF($E10:$S10,"")+COUNTIF($E11:$S11,"")))))))),"0,00")</f>
        <v>0,20</v>
      </c>
    </row>
    <row r="12" spans="1:29" ht="15.75" thickBot="1" x14ac:dyDescent="0.3">
      <c r="A12" s="252" t="s">
        <v>14</v>
      </c>
      <c r="B12" s="181"/>
      <c r="C12" s="182"/>
      <c r="D12" s="183" t="s">
        <v>24</v>
      </c>
      <c r="E12" s="73">
        <v>0</v>
      </c>
      <c r="F12" s="73">
        <v>1</v>
      </c>
      <c r="G12" s="73">
        <v>1</v>
      </c>
      <c r="H12" s="73">
        <v>0</v>
      </c>
      <c r="I12" s="73">
        <v>1</v>
      </c>
      <c r="J12" s="73">
        <v>0</v>
      </c>
      <c r="K12" s="73">
        <v>0</v>
      </c>
      <c r="L12" s="73">
        <v>0</v>
      </c>
      <c r="M12" s="73">
        <v>1</v>
      </c>
      <c r="N12" s="73">
        <v>0</v>
      </c>
      <c r="O12" s="59"/>
      <c r="P12" s="59"/>
      <c r="Q12" s="59"/>
      <c r="R12" s="59"/>
      <c r="S12" s="59"/>
      <c r="T12" s="60">
        <f t="shared" si="0"/>
        <v>4</v>
      </c>
      <c r="U12" s="249" t="s">
        <v>61</v>
      </c>
      <c r="V12" s="163">
        <f>SUM(T12:T15)+IF(ISNUMBER(U12),U12,0)+IF(ISNUMBER(U14),U14,0)+IF(ISNUMBER(U15),U15,0)</f>
        <v>18</v>
      </c>
      <c r="W12" s="50">
        <f>COUNTIF($E12:$S12,0)+COUNTIF($E13:$S13,0)+COUNTIF($E14:$S14,0)+COUNTIF($E15:$S15,0)</f>
        <v>19</v>
      </c>
      <c r="X12" s="50">
        <f>COUNTIF($E12:$S12,1)+COUNTIF($E13:$S13,1)+COUNTIF($E14:$S14,1)+COUNTIF($E15:$S15,1)</f>
        <v>7</v>
      </c>
      <c r="Y12" s="50">
        <f>COUNTIF($E12:$S12,2)+COUNTIF($E13:$S13,2)+COUNTIF($E14:$S14,2)+COUNTIF($E15:$S15,2)</f>
        <v>3</v>
      </c>
      <c r="Z12" s="50">
        <f>COUNTIF($E12:$S12,3)+COUNTIF($E13:$S13,3)+COUNTIF($E14:$S14,3)+COUNTIF($E15:$S15,3)</f>
        <v>0</v>
      </c>
      <c r="AA12" s="50">
        <f>COUNTIF($E12:$S12,5)+COUNTIF($E13:$S13,5)+COUNTIF($E14:$S14,5)+COUNTIF($E15:$S15,5)</f>
        <v>1</v>
      </c>
      <c r="AB12" s="51">
        <f>COUNTIF($E12:$S12,"5*")+COUNTIF($E13:$S13,"5*")+COUNTIF($E14:$S14,"5*")</f>
        <v>0</v>
      </c>
      <c r="AC12" s="52">
        <f>COUNTIF($E12:$S12,20)+COUNTIF($E13:$S13,20)+COUNTIF($E14:$S14,20)</f>
        <v>0</v>
      </c>
    </row>
    <row r="13" spans="1:29" ht="15.75" thickBot="1" x14ac:dyDescent="0.3">
      <c r="A13" s="253"/>
      <c r="B13" s="184"/>
      <c r="C13" s="185"/>
      <c r="D13" s="186"/>
      <c r="E13" s="73">
        <v>1</v>
      </c>
      <c r="F13" s="73">
        <v>2</v>
      </c>
      <c r="G13" s="73">
        <v>1</v>
      </c>
      <c r="H13" s="73">
        <v>0</v>
      </c>
      <c r="I13" s="73">
        <v>2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53"/>
      <c r="P13" s="53"/>
      <c r="Q13" s="53"/>
      <c r="R13" s="53"/>
      <c r="S13" s="53"/>
      <c r="T13" s="54">
        <f t="shared" si="0"/>
        <v>6</v>
      </c>
      <c r="U13" s="250"/>
      <c r="V13" s="164"/>
      <c r="W13" s="56"/>
      <c r="X13" s="56"/>
      <c r="Y13" s="56"/>
      <c r="Z13" s="56"/>
      <c r="AA13" s="56"/>
      <c r="AB13" s="57"/>
      <c r="AC13" s="58"/>
    </row>
    <row r="14" spans="1:29" ht="18.75" thickBot="1" x14ac:dyDescent="0.3">
      <c r="A14" s="253"/>
      <c r="B14" s="187">
        <v>200</v>
      </c>
      <c r="C14" s="188" t="s">
        <v>78</v>
      </c>
      <c r="D14" s="189" t="s">
        <v>28</v>
      </c>
      <c r="E14" s="73">
        <v>1</v>
      </c>
      <c r="F14" s="73">
        <v>0</v>
      </c>
      <c r="G14" s="73">
        <v>0</v>
      </c>
      <c r="H14" s="73">
        <v>0</v>
      </c>
      <c r="I14" s="73">
        <v>2</v>
      </c>
      <c r="J14" s="73">
        <v>0</v>
      </c>
      <c r="K14" s="73">
        <v>0</v>
      </c>
      <c r="L14" s="73">
        <v>0</v>
      </c>
      <c r="M14" s="73">
        <v>5</v>
      </c>
      <c r="N14" s="73">
        <v>0</v>
      </c>
      <c r="O14" s="75"/>
      <c r="P14" s="75"/>
      <c r="Q14" s="75"/>
      <c r="R14" s="75"/>
      <c r="S14" s="75"/>
      <c r="T14" s="76">
        <f t="shared" si="0"/>
        <v>8</v>
      </c>
      <c r="U14" s="250"/>
      <c r="V14" s="165">
        <v>0.52777777777777779</v>
      </c>
      <c r="W14" s="39" t="s">
        <v>3</v>
      </c>
      <c r="X14" s="40"/>
      <c r="Y14" s="40"/>
      <c r="Z14" s="41"/>
      <c r="AA14" s="41"/>
      <c r="AB14" s="42"/>
      <c r="AC14" s="43" t="str">
        <f>TEXT( (V15-V14+0.00000000000001),"[hh].mm.ss")</f>
        <v>04.17.00</v>
      </c>
    </row>
    <row r="15" spans="1:29" ht="18.75" thickBot="1" x14ac:dyDescent="0.3">
      <c r="A15" s="254"/>
      <c r="B15" s="190"/>
      <c r="C15" s="191"/>
      <c r="D15" s="192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 t="str">
        <f t="shared" si="0"/>
        <v/>
      </c>
      <c r="U15" s="251"/>
      <c r="V15" s="165">
        <v>0.70624999999999993</v>
      </c>
      <c r="W15" s="44" t="s">
        <v>12</v>
      </c>
      <c r="X15" s="45"/>
      <c r="Y15" s="45"/>
      <c r="Z15" s="46"/>
      <c r="AA15" s="47"/>
      <c r="AB15" s="48"/>
      <c r="AC15" s="49" t="str">
        <f>TEXT(IF($E13="","",(IF($E14="",T13/(15-(COUNTIF($E13:$S13,""))),(IF($E15="",(T13+T14)/(30-(COUNTIF($E13:$S13,"")+COUNTIF($E14:$S14,""))), (T13+T14+T15)/(45-(COUNTIF($E13:$S13,"")+COUNTIF($E14:$S14,"")+COUNTIF($E15:$S15,"")))))))),"0,00")</f>
        <v>0,70</v>
      </c>
    </row>
    <row r="16" spans="1:29" ht="15" customHeight="1" thickBot="1" x14ac:dyDescent="0.3">
      <c r="A16" s="252" t="s">
        <v>14</v>
      </c>
      <c r="B16" s="193"/>
      <c r="C16" s="194"/>
      <c r="D16" s="183" t="s">
        <v>77</v>
      </c>
      <c r="E16" s="73">
        <v>1</v>
      </c>
      <c r="F16" s="73">
        <v>2</v>
      </c>
      <c r="G16" s="73">
        <v>2</v>
      </c>
      <c r="H16" s="73">
        <v>0</v>
      </c>
      <c r="I16" s="73">
        <v>1</v>
      </c>
      <c r="J16" s="73">
        <v>0</v>
      </c>
      <c r="K16" s="73">
        <v>1</v>
      </c>
      <c r="L16" s="73">
        <v>0</v>
      </c>
      <c r="M16" s="73">
        <v>3</v>
      </c>
      <c r="N16" s="73">
        <v>0</v>
      </c>
      <c r="O16" s="59"/>
      <c r="P16" s="59"/>
      <c r="Q16" s="59"/>
      <c r="R16" s="59"/>
      <c r="S16" s="59"/>
      <c r="T16" s="60">
        <f t="shared" ref="T16:T23" si="1">IF(E16="","",SUM(E16:S16)+(COUNTIF(E16:S16,"5*")*5))</f>
        <v>10</v>
      </c>
      <c r="U16" s="249" t="s">
        <v>62</v>
      </c>
      <c r="V16" s="163">
        <f>SUM(T16:T19)+IF(ISNUMBER(U16),U16,0)+IF(ISNUMBER(U18),U18,0)+IF(ISNUMBER(U19),U19,0)</f>
        <v>40</v>
      </c>
      <c r="W16" s="50">
        <f>COUNTIF($E16:$S16,0)+COUNTIF($E17:$S17,0)+COUNTIF($E18:$S18,0)+COUNTIF($E19:$S19,0)</f>
        <v>12</v>
      </c>
      <c r="X16" s="50">
        <f>COUNTIF($E16:$S16,1)+COUNTIF($E17:$S17,1)+COUNTIF($E18:$S18,1)+COUNTIF($E19:$S19,1)</f>
        <v>8</v>
      </c>
      <c r="Y16" s="50">
        <f>COUNTIF($E16:$S16,2)+COUNTIF($E17:$S17,2)+COUNTIF($E18:$S18,2)+COUNTIF($E19:$S19,2)</f>
        <v>4</v>
      </c>
      <c r="Z16" s="50">
        <f>COUNTIF($E16:$S16,3)+COUNTIF($E17:$S17,3)+COUNTIF($E18:$S18,3)+COUNTIF($E19:$S19,3)</f>
        <v>3</v>
      </c>
      <c r="AA16" s="50">
        <f>COUNTIF($E16:$S16,5)+COUNTIF($E17:$S17,5)+COUNTIF($E18:$S18,5)+COUNTIF($E19:$S19,5)</f>
        <v>3</v>
      </c>
      <c r="AB16" s="51">
        <f>COUNTIF($E16:$S16,"5*")+COUNTIF($E17:$S17,"5*")+COUNTIF($E18:$S18,"5*")</f>
        <v>0</v>
      </c>
      <c r="AC16" s="112">
        <f>COUNTIF($E16:$S16,20)+COUNTIF($E17:$S17,20)+COUNTIF($E18:$S18,20)</f>
        <v>0</v>
      </c>
    </row>
    <row r="17" spans="1:29" ht="15.75" customHeight="1" thickBot="1" x14ac:dyDescent="0.3">
      <c r="A17" s="253"/>
      <c r="B17" s="187"/>
      <c r="C17" s="188"/>
      <c r="D17" s="189"/>
      <c r="E17" s="73">
        <v>5</v>
      </c>
      <c r="F17" s="73">
        <v>3</v>
      </c>
      <c r="G17" s="73">
        <v>2</v>
      </c>
      <c r="H17" s="73">
        <v>5</v>
      </c>
      <c r="I17" s="73">
        <v>5</v>
      </c>
      <c r="J17" s="73">
        <v>1</v>
      </c>
      <c r="K17" s="73">
        <v>1</v>
      </c>
      <c r="L17" s="73">
        <v>1</v>
      </c>
      <c r="M17" s="73">
        <v>3</v>
      </c>
      <c r="N17" s="73">
        <v>0</v>
      </c>
      <c r="O17" s="53"/>
      <c r="P17" s="53"/>
      <c r="Q17" s="53"/>
      <c r="R17" s="53"/>
      <c r="S17" s="53"/>
      <c r="T17" s="54">
        <f t="shared" si="1"/>
        <v>26</v>
      </c>
      <c r="U17" s="250"/>
      <c r="V17" s="164"/>
      <c r="W17" s="56"/>
      <c r="X17" s="56"/>
      <c r="Y17" s="56"/>
      <c r="Z17" s="56"/>
      <c r="AA17" s="56"/>
      <c r="AB17" s="57"/>
      <c r="AC17" s="113"/>
    </row>
    <row r="18" spans="1:29" ht="16.5" customHeight="1" thickBot="1" x14ac:dyDescent="0.3">
      <c r="A18" s="253"/>
      <c r="B18" s="187">
        <v>201</v>
      </c>
      <c r="C18" s="188" t="s">
        <v>79</v>
      </c>
      <c r="D18" s="189" t="s">
        <v>80</v>
      </c>
      <c r="E18" s="73">
        <v>0</v>
      </c>
      <c r="F18" s="73">
        <v>1</v>
      </c>
      <c r="G18" s="73">
        <v>1</v>
      </c>
      <c r="H18" s="73">
        <v>0</v>
      </c>
      <c r="I18" s="73">
        <v>0</v>
      </c>
      <c r="J18" s="73">
        <v>0</v>
      </c>
      <c r="K18" s="73">
        <v>0</v>
      </c>
      <c r="L18" s="73">
        <v>2</v>
      </c>
      <c r="M18" s="73">
        <v>0</v>
      </c>
      <c r="N18" s="73">
        <v>0</v>
      </c>
      <c r="O18" s="75"/>
      <c r="P18" s="75"/>
      <c r="Q18" s="75"/>
      <c r="R18" s="75"/>
      <c r="S18" s="75"/>
      <c r="T18" s="76">
        <f t="shared" si="1"/>
        <v>4</v>
      </c>
      <c r="U18" s="250"/>
      <c r="V18" s="165">
        <v>0.52847222222222223</v>
      </c>
      <c r="W18" s="39" t="s">
        <v>3</v>
      </c>
      <c r="X18" s="40"/>
      <c r="Y18" s="40"/>
      <c r="Z18" s="41"/>
      <c r="AA18" s="41"/>
      <c r="AB18" s="42"/>
      <c r="AC18" s="114" t="str">
        <f>TEXT( (V19-V18+0.00000000000001),"[hh].mm.ss")</f>
        <v>04.15.00</v>
      </c>
    </row>
    <row r="19" spans="1:29" ht="16.5" customHeight="1" thickBot="1" x14ac:dyDescent="0.3">
      <c r="A19" s="254"/>
      <c r="B19" s="190"/>
      <c r="C19" s="191"/>
      <c r="D19" s="192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80"/>
      <c r="P19" s="80"/>
      <c r="Q19" s="80"/>
      <c r="R19" s="80"/>
      <c r="S19" s="80"/>
      <c r="T19" s="81" t="str">
        <f t="shared" si="1"/>
        <v/>
      </c>
      <c r="U19" s="251"/>
      <c r="V19" s="165">
        <v>0.7055555555555556</v>
      </c>
      <c r="W19" s="44" t="s">
        <v>12</v>
      </c>
      <c r="X19" s="45"/>
      <c r="Y19" s="45"/>
      <c r="Z19" s="46"/>
      <c r="AA19" s="47"/>
      <c r="AB19" s="48"/>
      <c r="AC19" s="115" t="str">
        <f>TEXT(IF($E17="","",(IF($E18="",T17/(15-(COUNTIF($E17:$S17,""))),(IF($E19="",(T17+T18)/(30-(COUNTIF($E17:$S17,"")+COUNTIF($E18:$S18,""))), (T17+T18+T19)/(45-(COUNTIF($E17:$S17,"")+COUNTIF($E18:$S18,"")+COUNTIF($E19:$S19,"")))))))),"0,00")</f>
        <v>1,50</v>
      </c>
    </row>
    <row r="20" spans="1:29" ht="15" customHeight="1" thickBot="1" x14ac:dyDescent="0.3">
      <c r="A20" s="252" t="s">
        <v>14</v>
      </c>
      <c r="B20" s="193"/>
      <c r="C20" s="194"/>
      <c r="D20" s="183" t="s">
        <v>24</v>
      </c>
      <c r="E20" s="73">
        <v>5</v>
      </c>
      <c r="F20" s="73">
        <v>2</v>
      </c>
      <c r="G20" s="73">
        <v>1</v>
      </c>
      <c r="H20" s="73">
        <v>0</v>
      </c>
      <c r="I20" s="73">
        <v>5</v>
      </c>
      <c r="J20" s="73">
        <v>2</v>
      </c>
      <c r="K20" s="73">
        <v>2</v>
      </c>
      <c r="L20" s="73">
        <v>0</v>
      </c>
      <c r="M20" s="73">
        <v>5</v>
      </c>
      <c r="N20" s="73">
        <v>0</v>
      </c>
      <c r="O20" s="59"/>
      <c r="P20" s="59"/>
      <c r="Q20" s="59"/>
      <c r="R20" s="59"/>
      <c r="S20" s="59"/>
      <c r="T20" s="60">
        <f t="shared" si="1"/>
        <v>22</v>
      </c>
      <c r="U20" s="249" t="s">
        <v>63</v>
      </c>
      <c r="V20" s="163">
        <f>SUM(T20:T23)+IF(ISNUMBER(U20),U20,0)+IF(ISNUMBER(U22),U22,0)+IF(ISNUMBER(U23),U23,0)</f>
        <v>55</v>
      </c>
      <c r="W20" s="50">
        <f>COUNTIF($E20:$S20,0)+COUNTIF($E21:$S21,0)+COUNTIF($E22:$S22,0)+COUNTIF($E23:$S23,0)</f>
        <v>6</v>
      </c>
      <c r="X20" s="50">
        <f>COUNTIF($E20:$S20,1)+COUNTIF($E21:$S21,1)+COUNTIF($E22:$S22,1)+COUNTIF($E23:$S23,1)</f>
        <v>8</v>
      </c>
      <c r="Y20" s="50">
        <f>COUNTIF($E20:$S20,2)+COUNTIF($E21:$S21,2)+COUNTIF($E22:$S22,2)+COUNTIF($E23:$S23,2)</f>
        <v>9</v>
      </c>
      <c r="Z20" s="50">
        <f>COUNTIF($E20:$S20,3)+COUNTIF($E21:$S21,3)+COUNTIF($E22:$S22,3)+COUNTIF($E23:$S23,3)</f>
        <v>3</v>
      </c>
      <c r="AA20" s="50">
        <f>COUNTIF($E20:$S20,5)+COUNTIF($E21:$S21,5)+COUNTIF($E22:$S22,5)+COUNTIF($E23:$S23,5)</f>
        <v>4</v>
      </c>
      <c r="AB20" s="51">
        <f>COUNTIF($E20:$S20,"5*")+COUNTIF($E21:$S21,"5*")+COUNTIF($E22:$S22,"5*")</f>
        <v>0</v>
      </c>
      <c r="AC20" s="52">
        <f>COUNTIF($E20:$S20,20)+COUNTIF($E21:$S21,20)+COUNTIF($E22:$S22,20)</f>
        <v>0</v>
      </c>
    </row>
    <row r="21" spans="1:29" ht="15.75" customHeight="1" thickBot="1" x14ac:dyDescent="0.3">
      <c r="A21" s="253"/>
      <c r="B21" s="187"/>
      <c r="C21" s="188"/>
      <c r="D21" s="189"/>
      <c r="E21" s="73">
        <v>3</v>
      </c>
      <c r="F21" s="73">
        <v>2</v>
      </c>
      <c r="G21" s="73">
        <v>2</v>
      </c>
      <c r="H21" s="73">
        <v>1</v>
      </c>
      <c r="I21" s="73">
        <v>2</v>
      </c>
      <c r="J21" s="73">
        <v>1</v>
      </c>
      <c r="K21" s="73">
        <v>1</v>
      </c>
      <c r="L21" s="73">
        <v>5</v>
      </c>
      <c r="M21" s="73">
        <v>2</v>
      </c>
      <c r="N21" s="73">
        <v>0</v>
      </c>
      <c r="O21" s="53"/>
      <c r="P21" s="53"/>
      <c r="Q21" s="53"/>
      <c r="R21" s="53"/>
      <c r="S21" s="53"/>
      <c r="T21" s="54">
        <f t="shared" si="1"/>
        <v>19</v>
      </c>
      <c r="U21" s="250"/>
      <c r="V21" s="164"/>
      <c r="W21" s="56"/>
      <c r="X21" s="56"/>
      <c r="Y21" s="56"/>
      <c r="Z21" s="56"/>
      <c r="AA21" s="56"/>
      <c r="AB21" s="57"/>
      <c r="AC21" s="58"/>
    </row>
    <row r="22" spans="1:29" ht="16.5" customHeight="1" thickBot="1" x14ac:dyDescent="0.3">
      <c r="A22" s="253"/>
      <c r="B22" s="187">
        <v>203</v>
      </c>
      <c r="C22" s="188" t="s">
        <v>83</v>
      </c>
      <c r="D22" s="189" t="s">
        <v>34</v>
      </c>
      <c r="E22" s="73">
        <v>3</v>
      </c>
      <c r="F22" s="73">
        <v>2</v>
      </c>
      <c r="G22" s="73">
        <v>3</v>
      </c>
      <c r="H22" s="73">
        <v>0</v>
      </c>
      <c r="I22" s="73">
        <v>2</v>
      </c>
      <c r="J22" s="73">
        <v>1</v>
      </c>
      <c r="K22" s="73">
        <v>1</v>
      </c>
      <c r="L22" s="73">
        <v>1</v>
      </c>
      <c r="M22" s="73">
        <v>1</v>
      </c>
      <c r="N22" s="73">
        <v>0</v>
      </c>
      <c r="O22" s="75"/>
      <c r="P22" s="75"/>
      <c r="Q22" s="75"/>
      <c r="R22" s="75"/>
      <c r="S22" s="75"/>
      <c r="T22" s="76">
        <f t="shared" si="1"/>
        <v>14</v>
      </c>
      <c r="U22" s="250"/>
      <c r="V22" s="165">
        <v>0.52986111111111112</v>
      </c>
      <c r="W22" s="39" t="s">
        <v>3</v>
      </c>
      <c r="X22" s="40"/>
      <c r="Y22" s="40"/>
      <c r="Z22" s="41"/>
      <c r="AA22" s="41"/>
      <c r="AB22" s="42"/>
      <c r="AC22" s="43" t="str">
        <f>TEXT( (V23-V22+0.00000000000001),"[hh].mm.ss")</f>
        <v>03.05.00</v>
      </c>
    </row>
    <row r="23" spans="1:29" ht="16.5" customHeight="1" thickBot="1" x14ac:dyDescent="0.3">
      <c r="A23" s="254"/>
      <c r="B23" s="190"/>
      <c r="C23" s="191"/>
      <c r="D23" s="192"/>
      <c r="E23" s="70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 t="str">
        <f t="shared" si="1"/>
        <v/>
      </c>
      <c r="U23" s="251"/>
      <c r="V23" s="166">
        <v>0.65833333333333333</v>
      </c>
      <c r="W23" s="44" t="s">
        <v>12</v>
      </c>
      <c r="X23" s="45"/>
      <c r="Y23" s="45"/>
      <c r="Z23" s="46"/>
      <c r="AA23" s="47"/>
      <c r="AB23" s="48"/>
      <c r="AC23" s="49" t="str">
        <f>TEXT(IF($E21="","",(IF($E22="",T21/(15-(COUNTIF($E21:$S21,""))),(IF($E23="",(T21+T22)/(30-(COUNTIF($E21:$S21,"")+COUNTIF($E22:$S22,""))), (T21+T22+T23)/(45-(COUNTIF($E21:$S21,"")+COUNTIF($E22:$S22,"")+COUNTIF($E23:$S23,"")))))))),"0,00")</f>
        <v>1,65</v>
      </c>
    </row>
    <row r="24" spans="1:29" ht="15" customHeight="1" thickBot="1" x14ac:dyDescent="0.3">
      <c r="A24" s="63"/>
      <c r="B24" s="98"/>
      <c r="C24" s="99"/>
      <c r="D24" s="100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59"/>
      <c r="P24" s="59"/>
      <c r="Q24" s="59"/>
      <c r="R24" s="59"/>
      <c r="S24" s="59"/>
      <c r="T24" s="60"/>
      <c r="U24" s="237"/>
      <c r="V24" s="61"/>
      <c r="W24" s="50"/>
      <c r="X24" s="50"/>
      <c r="Y24" s="50"/>
      <c r="Z24" s="50"/>
      <c r="AA24" s="50"/>
      <c r="AB24" s="51"/>
      <c r="AC24" s="52"/>
    </row>
    <row r="25" spans="1:29" ht="15.75" customHeight="1" thickBot="1" x14ac:dyDescent="0.3">
      <c r="A25" s="64"/>
      <c r="B25" s="101"/>
      <c r="C25" s="102"/>
      <c r="D25" s="10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53"/>
      <c r="P25" s="53"/>
      <c r="Q25" s="53"/>
      <c r="R25" s="53"/>
      <c r="S25" s="53"/>
      <c r="T25" s="54"/>
      <c r="U25" s="238"/>
      <c r="V25" s="55"/>
      <c r="W25" s="56"/>
      <c r="X25" s="56"/>
      <c r="Y25" s="56"/>
      <c r="Z25" s="56"/>
      <c r="AA25" s="56"/>
      <c r="AB25" s="57"/>
      <c r="AC25" s="58"/>
    </row>
    <row r="26" spans="1:29" ht="16.5" customHeight="1" thickBot="1" x14ac:dyDescent="0.3">
      <c r="A26" s="65"/>
      <c r="B26" s="101"/>
      <c r="C26" s="102"/>
      <c r="D26" s="10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5"/>
      <c r="P26" s="75"/>
      <c r="Q26" s="75"/>
      <c r="R26" s="75"/>
      <c r="S26" s="75"/>
      <c r="T26" s="76"/>
      <c r="U26" s="238"/>
      <c r="V26" s="125"/>
      <c r="W26" s="39"/>
      <c r="X26" s="40"/>
      <c r="Y26" s="40"/>
      <c r="Z26" s="41"/>
      <c r="AA26" s="41"/>
      <c r="AB26" s="42"/>
      <c r="AC26" s="43"/>
    </row>
    <row r="27" spans="1:29" ht="16.5" customHeight="1" thickBot="1" x14ac:dyDescent="0.3">
      <c r="A27" s="66"/>
      <c r="B27" s="104"/>
      <c r="C27" s="105"/>
      <c r="D27" s="106"/>
      <c r="E27" s="70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/>
      <c r="U27" s="239"/>
      <c r="V27" s="125"/>
      <c r="W27" s="44"/>
      <c r="X27" s="45"/>
      <c r="Y27" s="45"/>
      <c r="Z27" s="46"/>
      <c r="AA27" s="47"/>
      <c r="AB27" s="48"/>
      <c r="AC27" s="49"/>
    </row>
    <row r="28" spans="1:29" ht="15" customHeight="1" thickBot="1" x14ac:dyDescent="0.3">
      <c r="A28" s="63"/>
      <c r="B28" s="98"/>
      <c r="C28" s="99"/>
      <c r="D28" s="100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59"/>
      <c r="P28" s="59"/>
      <c r="Q28" s="59"/>
      <c r="R28" s="59"/>
      <c r="S28" s="59"/>
      <c r="T28" s="60"/>
      <c r="U28" s="237"/>
      <c r="V28" s="61"/>
      <c r="W28" s="50"/>
      <c r="X28" s="50"/>
      <c r="Y28" s="50"/>
      <c r="Z28" s="50"/>
      <c r="AA28" s="50"/>
      <c r="AB28" s="51"/>
      <c r="AC28" s="52"/>
    </row>
    <row r="29" spans="1:29" ht="15.75" customHeight="1" thickBot="1" x14ac:dyDescent="0.3">
      <c r="A29" s="64"/>
      <c r="B29" s="101"/>
      <c r="C29" s="102"/>
      <c r="D29" s="10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53"/>
      <c r="P29" s="53"/>
      <c r="Q29" s="53"/>
      <c r="R29" s="53"/>
      <c r="S29" s="53"/>
      <c r="T29" s="54"/>
      <c r="U29" s="238"/>
      <c r="V29" s="55"/>
      <c r="W29" s="56"/>
      <c r="X29" s="56"/>
      <c r="Y29" s="56"/>
      <c r="Z29" s="56"/>
      <c r="AA29" s="56"/>
      <c r="AB29" s="57"/>
      <c r="AC29" s="58"/>
    </row>
    <row r="30" spans="1:29" ht="16.5" customHeight="1" thickBot="1" x14ac:dyDescent="0.3">
      <c r="A30" s="65"/>
      <c r="B30" s="101"/>
      <c r="C30" s="102"/>
      <c r="D30" s="10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5"/>
      <c r="P30" s="75"/>
      <c r="Q30" s="75"/>
      <c r="R30" s="75"/>
      <c r="S30" s="75"/>
      <c r="T30" s="76"/>
      <c r="U30" s="238"/>
      <c r="V30" s="125"/>
      <c r="W30" s="39"/>
      <c r="X30" s="40"/>
      <c r="Y30" s="40"/>
      <c r="Z30" s="41"/>
      <c r="AA30" s="41"/>
      <c r="AB30" s="42"/>
      <c r="AC30" s="43"/>
    </row>
    <row r="31" spans="1:29" ht="16.5" customHeight="1" thickBot="1" x14ac:dyDescent="0.3">
      <c r="A31" s="66"/>
      <c r="B31" s="104"/>
      <c r="C31" s="105"/>
      <c r="D31" s="106"/>
      <c r="E31" s="70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/>
      <c r="U31" s="239"/>
      <c r="V31" s="125"/>
      <c r="W31" s="44"/>
      <c r="X31" s="45"/>
      <c r="Y31" s="45"/>
      <c r="Z31" s="46"/>
      <c r="AA31" s="47"/>
      <c r="AB31" s="48"/>
      <c r="AC31" s="49"/>
    </row>
    <row r="32" spans="1:29" ht="15" customHeight="1" thickBot="1" x14ac:dyDescent="0.3">
      <c r="A32" s="63"/>
      <c r="B32" s="98"/>
      <c r="C32" s="99"/>
      <c r="D32" s="100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59"/>
      <c r="P32" s="59"/>
      <c r="Q32" s="59"/>
      <c r="R32" s="59"/>
      <c r="S32" s="59"/>
      <c r="T32" s="60"/>
      <c r="U32" s="237"/>
      <c r="V32" s="61"/>
      <c r="W32" s="50"/>
      <c r="X32" s="50"/>
      <c r="Y32" s="50"/>
      <c r="Z32" s="50"/>
      <c r="AA32" s="50"/>
      <c r="AB32" s="51"/>
      <c r="AC32" s="52"/>
    </row>
    <row r="33" spans="1:29" ht="15.75" customHeight="1" thickBot="1" x14ac:dyDescent="0.3">
      <c r="A33" s="64"/>
      <c r="B33" s="101"/>
      <c r="C33" s="102"/>
      <c r="D33" s="10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53"/>
      <c r="P33" s="53"/>
      <c r="Q33" s="53"/>
      <c r="R33" s="53"/>
      <c r="S33" s="53"/>
      <c r="T33" s="54"/>
      <c r="U33" s="238"/>
      <c r="V33" s="55"/>
      <c r="W33" s="56"/>
      <c r="X33" s="56"/>
      <c r="Y33" s="56"/>
      <c r="Z33" s="56"/>
      <c r="AA33" s="56"/>
      <c r="AB33" s="57"/>
      <c r="AC33" s="58"/>
    </row>
    <row r="34" spans="1:29" ht="16.5" customHeight="1" thickBot="1" x14ac:dyDescent="0.3">
      <c r="A34" s="65"/>
      <c r="B34" s="101"/>
      <c r="C34" s="102"/>
      <c r="D34" s="10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5"/>
      <c r="P34" s="75"/>
      <c r="Q34" s="75"/>
      <c r="R34" s="75"/>
      <c r="S34" s="75"/>
      <c r="T34" s="76"/>
      <c r="U34" s="238"/>
      <c r="V34" s="125"/>
      <c r="W34" s="39"/>
      <c r="X34" s="40"/>
      <c r="Y34" s="40"/>
      <c r="Z34" s="41"/>
      <c r="AA34" s="41"/>
      <c r="AB34" s="42"/>
      <c r="AC34" s="43"/>
    </row>
    <row r="35" spans="1:29" ht="16.5" customHeight="1" thickBot="1" x14ac:dyDescent="0.3">
      <c r="A35" s="66"/>
      <c r="B35" s="104"/>
      <c r="C35" s="105"/>
      <c r="D35" s="106"/>
      <c r="E35" s="70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/>
      <c r="U35" s="239"/>
      <c r="V35" s="125"/>
      <c r="W35" s="44"/>
      <c r="X35" s="45"/>
      <c r="Y35" s="45"/>
      <c r="Z35" s="46"/>
      <c r="AA35" s="47"/>
      <c r="AB35" s="48"/>
      <c r="AC35" s="49"/>
    </row>
    <row r="36" spans="1:29" ht="15" customHeight="1" thickBot="1" x14ac:dyDescent="0.3">
      <c r="A36" s="63"/>
      <c r="B36" s="98"/>
      <c r="C36" s="99"/>
      <c r="D36" s="100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59"/>
      <c r="P36" s="59"/>
      <c r="Q36" s="59"/>
      <c r="R36" s="59"/>
      <c r="S36" s="59"/>
      <c r="T36" s="60"/>
      <c r="U36" s="237"/>
      <c r="V36" s="61"/>
      <c r="W36" s="50"/>
      <c r="X36" s="50"/>
      <c r="Y36" s="50"/>
      <c r="Z36" s="50"/>
      <c r="AA36" s="50"/>
      <c r="AB36" s="51"/>
      <c r="AC36" s="52"/>
    </row>
    <row r="37" spans="1:29" ht="15.75" customHeight="1" thickBot="1" x14ac:dyDescent="0.3">
      <c r="A37" s="64"/>
      <c r="B37" s="101"/>
      <c r="C37" s="102"/>
      <c r="D37" s="10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53"/>
      <c r="P37" s="53"/>
      <c r="Q37" s="53"/>
      <c r="R37" s="53"/>
      <c r="S37" s="53"/>
      <c r="T37" s="54"/>
      <c r="U37" s="238"/>
      <c r="V37" s="55"/>
      <c r="W37" s="56"/>
      <c r="X37" s="56"/>
      <c r="Y37" s="56"/>
      <c r="Z37" s="56"/>
      <c r="AA37" s="56"/>
      <c r="AB37" s="57"/>
      <c r="AC37" s="58"/>
    </row>
    <row r="38" spans="1:29" ht="16.5" customHeight="1" thickBot="1" x14ac:dyDescent="0.3">
      <c r="A38" s="65"/>
      <c r="B38" s="101"/>
      <c r="C38" s="102"/>
      <c r="D38" s="10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5"/>
      <c r="P38" s="75"/>
      <c r="Q38" s="75"/>
      <c r="R38" s="75"/>
      <c r="S38" s="75"/>
      <c r="T38" s="76"/>
      <c r="U38" s="238"/>
      <c r="V38" s="125"/>
      <c r="W38" s="39"/>
      <c r="X38" s="40"/>
      <c r="Y38" s="40"/>
      <c r="Z38" s="41"/>
      <c r="AA38" s="41"/>
      <c r="AB38" s="42"/>
      <c r="AC38" s="43"/>
    </row>
    <row r="39" spans="1:29" ht="16.5" customHeight="1" thickBot="1" x14ac:dyDescent="0.3">
      <c r="A39" s="66"/>
      <c r="B39" s="104"/>
      <c r="C39" s="105"/>
      <c r="D39" s="106"/>
      <c r="E39" s="70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2"/>
      <c r="U39" s="239"/>
      <c r="V39" s="125"/>
      <c r="W39" s="44"/>
      <c r="X39" s="45"/>
      <c r="Y39" s="45"/>
      <c r="Z39" s="46"/>
      <c r="AA39" s="47"/>
      <c r="AB39" s="48"/>
      <c r="AC39" s="49"/>
    </row>
    <row r="40" spans="1:29" x14ac:dyDescent="0.2">
      <c r="A40" s="201"/>
    </row>
    <row r="41" spans="1:29" x14ac:dyDescent="0.2">
      <c r="A41" s="201"/>
    </row>
  </sheetData>
  <mergeCells count="17">
    <mergeCell ref="U12:U15"/>
    <mergeCell ref="U24:U27"/>
    <mergeCell ref="U36:U39"/>
    <mergeCell ref="A3:AB3"/>
    <mergeCell ref="A1:C1"/>
    <mergeCell ref="D1:S1"/>
    <mergeCell ref="A2:C2"/>
    <mergeCell ref="D2:S2"/>
    <mergeCell ref="U32:U35"/>
    <mergeCell ref="U20:U23"/>
    <mergeCell ref="U28:U31"/>
    <mergeCell ref="U8:U11"/>
    <mergeCell ref="U16:U19"/>
    <mergeCell ref="A12:A15"/>
    <mergeCell ref="A16:A19"/>
    <mergeCell ref="A8:A11"/>
    <mergeCell ref="A20:A23"/>
  </mergeCells>
  <phoneticPr fontId="0" type="noConversion"/>
  <pageMargins left="0.75" right="0.75" top="0.33" bottom="0.16" header="0.4921259845" footer="0.4921259845"/>
  <pageSetup paperSize="9" scale="75" orientation="landscape" horizontalDpi="1200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28" t="s">
        <v>22</v>
      </c>
      <c r="B1" s="229"/>
      <c r="C1" s="230"/>
      <c r="D1" s="220" t="s">
        <v>42</v>
      </c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2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.75" customHeight="1" thickBot="1" x14ac:dyDescent="0.45">
      <c r="A2" s="231"/>
      <c r="B2" s="232"/>
      <c r="C2" s="233"/>
      <c r="D2" s="223" t="s">
        <v>19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5"/>
      <c r="T2" s="3"/>
      <c r="U2" s="3"/>
      <c r="V2" s="3"/>
      <c r="W2" s="3"/>
      <c r="X2" s="3"/>
      <c r="Y2" s="3"/>
      <c r="Z2" s="3"/>
      <c r="AA2" s="3"/>
      <c r="AB2" s="4"/>
      <c r="AC2" s="5" t="s">
        <v>23</v>
      </c>
    </row>
    <row r="3" spans="1:29" ht="33" x14ac:dyDescent="0.6">
      <c r="A3" s="226" t="s">
        <v>11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42917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02" t="s">
        <v>15</v>
      </c>
      <c r="B6" s="67" t="s">
        <v>16</v>
      </c>
      <c r="C6" s="68"/>
      <c r="D6" s="69" t="s">
        <v>21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0</v>
      </c>
      <c r="U6" s="26"/>
      <c r="V6" s="27"/>
      <c r="W6" s="28" t="s">
        <v>10</v>
      </c>
      <c r="X6" s="29"/>
      <c r="Y6" s="29"/>
      <c r="Z6" s="30"/>
      <c r="AA6" s="30"/>
      <c r="AB6" s="30"/>
      <c r="AC6" s="31"/>
    </row>
    <row r="7" spans="1:29" ht="15.75" thickBot="1" x14ac:dyDescent="0.3">
      <c r="A7" s="203" t="s">
        <v>4</v>
      </c>
      <c r="B7" s="107" t="s">
        <v>17</v>
      </c>
      <c r="C7" s="108"/>
      <c r="D7" s="109" t="s">
        <v>20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3" t="s">
        <v>8</v>
      </c>
      <c r="U7" s="33" t="s">
        <v>1</v>
      </c>
      <c r="V7" s="34" t="s">
        <v>9</v>
      </c>
      <c r="W7" s="35">
        <v>0</v>
      </c>
      <c r="X7" s="36">
        <v>1</v>
      </c>
      <c r="Y7" s="36">
        <v>2</v>
      </c>
      <c r="Z7" s="36">
        <v>3</v>
      </c>
      <c r="AA7" s="36">
        <v>5</v>
      </c>
      <c r="AB7" s="37" t="s">
        <v>2</v>
      </c>
      <c r="AC7" s="38">
        <v>20</v>
      </c>
    </row>
    <row r="8" spans="1:29" ht="15.75" thickBot="1" x14ac:dyDescent="0.3">
      <c r="A8" s="255" t="s">
        <v>84</v>
      </c>
      <c r="B8" s="181"/>
      <c r="C8" s="182"/>
      <c r="D8" s="183" t="s">
        <v>77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59"/>
      <c r="P8" s="59"/>
      <c r="Q8" s="59"/>
      <c r="R8" s="59"/>
      <c r="S8" s="59"/>
      <c r="T8" s="60">
        <f t="shared" ref="T8:T19" si="0">IF(E8="","",SUM(E8:S8)+(COUNTIF(E8:S8,"5*")*5))</f>
        <v>0</v>
      </c>
      <c r="U8" s="249" t="s">
        <v>60</v>
      </c>
      <c r="V8" s="163">
        <f>SUM(T8:T11)+IF(ISNUMBER(U8),U8,0)+IF(ISNUMBER(U10),U10,0)+IF(ISNUMBER(U11),U11,0)</f>
        <v>0</v>
      </c>
      <c r="W8" s="50">
        <f>COUNTIF($E8:$S8,0)+COUNTIF($E9:$S9,0)+COUNTIF($E10:$S10,0)+COUNTIF($E11:$S11,0)</f>
        <v>30</v>
      </c>
      <c r="X8" s="50">
        <f>COUNTIF($E8:$S8,1)+COUNTIF($E9:$S9,1)+COUNTIF($E10:$S10,1)+COUNTIF($E11:$S11,1)</f>
        <v>0</v>
      </c>
      <c r="Y8" s="50">
        <f>COUNTIF($E8:$S8,2)+COUNTIF($E9:$S9,2)+COUNTIF($E10:$S10,2)+COUNTIF($E11:$S11,2)</f>
        <v>0</v>
      </c>
      <c r="Z8" s="50">
        <f>COUNTIF($E8:$S8,3)+COUNTIF($E9:$S9,3)+COUNTIF($E10:$S10,3)+COUNTIF($E11:$S11,3)</f>
        <v>0</v>
      </c>
      <c r="AA8" s="50">
        <f>COUNTIF($E8:$S8,5)+COUNTIF($E9:$S9,5)+COUNTIF($E10:$S10,5)+COUNTIF($E11:$S11,5)</f>
        <v>0</v>
      </c>
      <c r="AB8" s="51">
        <f>COUNTIF($E8:$S8,"5*")+COUNTIF($E9:$S9,"5*")+COUNTIF($E10:$S10,"5*")</f>
        <v>0</v>
      </c>
      <c r="AC8" s="52">
        <f>COUNTIF($E8:$S8,20)+COUNTIF($E9:$S9,20)+COUNTIF($E10:$S10,20)</f>
        <v>0</v>
      </c>
    </row>
    <row r="9" spans="1:29" ht="15.75" thickBot="1" x14ac:dyDescent="0.3">
      <c r="A9" s="256"/>
      <c r="B9" s="184"/>
      <c r="C9" s="185"/>
      <c r="D9" s="186"/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53"/>
      <c r="P9" s="53"/>
      <c r="Q9" s="53"/>
      <c r="R9" s="53"/>
      <c r="S9" s="53"/>
      <c r="T9" s="54">
        <f t="shared" si="0"/>
        <v>0</v>
      </c>
      <c r="U9" s="250"/>
      <c r="V9" s="164"/>
      <c r="W9" s="56"/>
      <c r="X9" s="56"/>
      <c r="Y9" s="56"/>
      <c r="Z9" s="56"/>
      <c r="AA9" s="56"/>
      <c r="AB9" s="57"/>
      <c r="AC9" s="58"/>
    </row>
    <row r="10" spans="1:29" ht="18.75" thickBot="1" x14ac:dyDescent="0.3">
      <c r="A10" s="256"/>
      <c r="B10" s="187">
        <v>305</v>
      </c>
      <c r="C10" s="188" t="s">
        <v>44</v>
      </c>
      <c r="D10" s="189" t="s">
        <v>45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5"/>
      <c r="P10" s="75"/>
      <c r="Q10" s="75"/>
      <c r="R10" s="75"/>
      <c r="S10" s="75"/>
      <c r="T10" s="76">
        <f t="shared" si="0"/>
        <v>0</v>
      </c>
      <c r="U10" s="250"/>
      <c r="V10" s="165">
        <v>0.52083333333333337</v>
      </c>
      <c r="W10" s="39" t="s">
        <v>3</v>
      </c>
      <c r="X10" s="40"/>
      <c r="Y10" s="40"/>
      <c r="Z10" s="41"/>
      <c r="AA10" s="41"/>
      <c r="AB10" s="42"/>
      <c r="AC10" s="43" t="str">
        <f>TEXT( (V11-V10+0.00000000000001),"[hh].mm.ss")</f>
        <v>02.30.00</v>
      </c>
    </row>
    <row r="11" spans="1:29" ht="18.75" thickBot="1" x14ac:dyDescent="0.3">
      <c r="A11" s="257"/>
      <c r="B11" s="190"/>
      <c r="C11" s="191"/>
      <c r="D11" s="192"/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 t="str">
        <f t="shared" si="0"/>
        <v/>
      </c>
      <c r="U11" s="251"/>
      <c r="V11" s="165">
        <v>0.625</v>
      </c>
      <c r="W11" s="44" t="s">
        <v>12</v>
      </c>
      <c r="X11" s="45"/>
      <c r="Y11" s="45"/>
      <c r="Z11" s="46"/>
      <c r="AA11" s="47"/>
      <c r="AB11" s="48"/>
      <c r="AC11" s="49" t="str">
        <f>TEXT(IF($E9="","",(IF($E10="",T9/(15-(COUNTIF($E9:$S9,""))),(IF($E11="",(T9+T10)/(30-(COUNTIF($E9:$S9,"")+COUNTIF($E10:$S10,""))), (T9+T10+T11)/(45-(COUNTIF($E9:$S9,"")+COUNTIF($E10:$S10,"")+COUNTIF($E11:$S11,"")))))))),"0,00")</f>
        <v>0,00</v>
      </c>
    </row>
    <row r="12" spans="1:29" ht="15.75" thickBot="1" x14ac:dyDescent="0.3">
      <c r="A12" s="255" t="s">
        <v>84</v>
      </c>
      <c r="B12" s="193"/>
      <c r="C12" s="194"/>
      <c r="D12" s="183" t="s">
        <v>24</v>
      </c>
      <c r="E12" s="73">
        <v>3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1</v>
      </c>
      <c r="M12" s="73">
        <v>0</v>
      </c>
      <c r="N12" s="73">
        <v>0</v>
      </c>
      <c r="O12" s="59"/>
      <c r="P12" s="59"/>
      <c r="Q12" s="59"/>
      <c r="R12" s="59"/>
      <c r="S12" s="59"/>
      <c r="T12" s="60">
        <f t="shared" ref="T12:T15" si="1">IF(E12="","",SUM(E12:S12)+(COUNTIF(E12:S12,"5*")*5))</f>
        <v>4</v>
      </c>
      <c r="U12" s="249" t="s">
        <v>61</v>
      </c>
      <c r="V12" s="163">
        <f>SUM(T12:T15)+IF(ISNUMBER(U12),U12,0)+IF(ISNUMBER(U14),U14,0)+IF(ISNUMBER(U15),U15,0)</f>
        <v>9</v>
      </c>
      <c r="W12" s="50">
        <f>COUNTIF($E12:$S12,0)+COUNTIF($E13:$S13,0)+COUNTIF($E14:$S14,0)+COUNTIF($E15:$S15,0)</f>
        <v>24</v>
      </c>
      <c r="X12" s="50">
        <f>COUNTIF($E12:$S12,1)+COUNTIF($E13:$S13,1)+COUNTIF($E14:$S14,1)+COUNTIF($E15:$S15,1)</f>
        <v>4</v>
      </c>
      <c r="Y12" s="50">
        <f>COUNTIF($E12:$S12,2)+COUNTIF($E13:$S13,2)+COUNTIF($E14:$S14,2)+COUNTIF($E15:$S15,2)</f>
        <v>1</v>
      </c>
      <c r="Z12" s="50">
        <f>COUNTIF($E12:$S12,3)+COUNTIF($E13:$S13,3)+COUNTIF($E14:$S14,3)+COUNTIF($E15:$S15,3)</f>
        <v>1</v>
      </c>
      <c r="AA12" s="50">
        <f>COUNTIF($E12:$S12,5)+COUNTIF($E13:$S13,5)+COUNTIF($E14:$S14,5)+COUNTIF($E15:$S15,5)</f>
        <v>0</v>
      </c>
      <c r="AB12" s="51">
        <f>COUNTIF($E12:$S12,"5*")+COUNTIF($E13:$S13,"5*")+COUNTIF($E14:$S14,"5*")</f>
        <v>0</v>
      </c>
      <c r="AC12" s="52">
        <f>COUNTIF($E12:$S12,20)+COUNTIF($E13:$S13,20)+COUNTIF($E14:$S14,20)</f>
        <v>0</v>
      </c>
    </row>
    <row r="13" spans="1:29" ht="15.75" thickBot="1" x14ac:dyDescent="0.3">
      <c r="A13" s="256"/>
      <c r="B13" s="187"/>
      <c r="C13" s="188"/>
      <c r="D13" s="189"/>
      <c r="E13" s="73">
        <v>0</v>
      </c>
      <c r="F13" s="73">
        <v>0</v>
      </c>
      <c r="G13" s="73">
        <v>0</v>
      </c>
      <c r="H13" s="73">
        <v>2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53"/>
      <c r="P13" s="53"/>
      <c r="Q13" s="53"/>
      <c r="R13" s="53"/>
      <c r="S13" s="53"/>
      <c r="T13" s="54">
        <f t="shared" si="1"/>
        <v>2</v>
      </c>
      <c r="U13" s="250"/>
      <c r="V13" s="164"/>
      <c r="W13" s="56"/>
      <c r="X13" s="56"/>
      <c r="Y13" s="56"/>
      <c r="Z13" s="56"/>
      <c r="AA13" s="56"/>
      <c r="AB13" s="57"/>
      <c r="AC13" s="58"/>
    </row>
    <row r="14" spans="1:29" ht="18.75" thickBot="1" x14ac:dyDescent="0.3">
      <c r="A14" s="256"/>
      <c r="B14" s="187">
        <v>318</v>
      </c>
      <c r="C14" s="188" t="s">
        <v>26</v>
      </c>
      <c r="D14" s="189" t="s">
        <v>85</v>
      </c>
      <c r="E14" s="73">
        <v>0</v>
      </c>
      <c r="F14" s="73">
        <v>1</v>
      </c>
      <c r="G14" s="73">
        <v>0</v>
      </c>
      <c r="H14" s="73">
        <v>0</v>
      </c>
      <c r="I14" s="73">
        <v>1</v>
      </c>
      <c r="J14" s="73">
        <v>0</v>
      </c>
      <c r="K14" s="73">
        <v>0</v>
      </c>
      <c r="L14" s="73">
        <v>0</v>
      </c>
      <c r="M14" s="73">
        <v>1</v>
      </c>
      <c r="N14" s="73">
        <v>0</v>
      </c>
      <c r="O14" s="75"/>
      <c r="P14" s="75"/>
      <c r="Q14" s="75"/>
      <c r="R14" s="75"/>
      <c r="S14" s="75"/>
      <c r="T14" s="76">
        <f t="shared" si="1"/>
        <v>3</v>
      </c>
      <c r="U14" s="250"/>
      <c r="V14" s="165">
        <v>0.52222222222222225</v>
      </c>
      <c r="W14" s="39" t="s">
        <v>3</v>
      </c>
      <c r="X14" s="40"/>
      <c r="Y14" s="40"/>
      <c r="Z14" s="41"/>
      <c r="AA14" s="41"/>
      <c r="AB14" s="42"/>
      <c r="AC14" s="43" t="str">
        <f>TEXT( (V15-V14+0.00000000000001),"[hh].mm.ss")</f>
        <v>02.41.00</v>
      </c>
    </row>
    <row r="15" spans="1:29" ht="18.75" thickBot="1" x14ac:dyDescent="0.3">
      <c r="A15" s="257"/>
      <c r="B15" s="190"/>
      <c r="C15" s="191"/>
      <c r="D15" s="192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 t="str">
        <f t="shared" si="1"/>
        <v/>
      </c>
      <c r="U15" s="251"/>
      <c r="V15" s="165">
        <v>0.63402777777777775</v>
      </c>
      <c r="W15" s="44" t="s">
        <v>12</v>
      </c>
      <c r="X15" s="45"/>
      <c r="Y15" s="45"/>
      <c r="Z15" s="46"/>
      <c r="AA15" s="47"/>
      <c r="AB15" s="48"/>
      <c r="AC15" s="49" t="str">
        <f>TEXT(IF($E13="","",(IF($E14="",T13/(15-(COUNTIF($E13:$S13,""))),(IF($E15="",(T13+T14)/(30-(COUNTIF($E13:$S13,"")+COUNTIF($E14:$S14,""))), (T13+T14+T15)/(45-(COUNTIF($E13:$S13,"")+COUNTIF($E14:$S14,"")+COUNTIF($E15:$S15,"")))))))),"0,00")</f>
        <v>0,25</v>
      </c>
    </row>
    <row r="16" spans="1:29" ht="15.75" thickBot="1" x14ac:dyDescent="0.3">
      <c r="A16" s="255" t="s">
        <v>84</v>
      </c>
      <c r="B16" s="193"/>
      <c r="C16" s="194"/>
      <c r="D16" s="183" t="s">
        <v>24</v>
      </c>
      <c r="E16" s="73">
        <v>0</v>
      </c>
      <c r="F16" s="73">
        <v>3</v>
      </c>
      <c r="G16" s="73">
        <v>1</v>
      </c>
      <c r="H16" s="73">
        <v>3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59"/>
      <c r="P16" s="59"/>
      <c r="Q16" s="59"/>
      <c r="R16" s="59"/>
      <c r="S16" s="59"/>
      <c r="T16" s="60">
        <f t="shared" si="0"/>
        <v>7</v>
      </c>
      <c r="U16" s="249" t="s">
        <v>62</v>
      </c>
      <c r="V16" s="163">
        <f>SUM(T16:T19)+IF(ISNUMBER(U16),U16,0)+IF(ISNUMBER(U18),U18,0)+IF(ISNUMBER(U19),U19,0)</f>
        <v>21</v>
      </c>
      <c r="W16" s="50">
        <f>COUNTIF($E16:$S16,0)+COUNTIF($E17:$S17,0)+COUNTIF($E18:$S18,0)+COUNTIF($E19:$S19,0)</f>
        <v>20</v>
      </c>
      <c r="X16" s="50">
        <f>COUNTIF($E16:$S16,1)+COUNTIF($E17:$S17,1)+COUNTIF($E18:$S18,1)+COUNTIF($E19:$S19,1)</f>
        <v>5</v>
      </c>
      <c r="Y16" s="50">
        <f>COUNTIF($E16:$S16,2)+COUNTIF($E17:$S17,2)+COUNTIF($E18:$S18,2)+COUNTIF($E19:$S19,2)</f>
        <v>1</v>
      </c>
      <c r="Z16" s="50">
        <f>COUNTIF($E16:$S16,3)+COUNTIF($E17:$S17,3)+COUNTIF($E18:$S18,3)+COUNTIF($E19:$S19,3)</f>
        <v>3</v>
      </c>
      <c r="AA16" s="50">
        <f>COUNTIF($E16:$S16,5)+COUNTIF($E17:$S17,5)+COUNTIF($E18:$S18,5)+COUNTIF($E19:$S19,5)</f>
        <v>1</v>
      </c>
      <c r="AB16" s="51">
        <f>COUNTIF($E16:$S16,"5*")+COUNTIF($E17:$S17,"5*")+COUNTIF($E18:$S18,"5*")</f>
        <v>0</v>
      </c>
      <c r="AC16" s="52">
        <f>COUNTIF($E16:$S16,20)+COUNTIF($E17:$S17,20)+COUNTIF($E18:$S18,20)</f>
        <v>0</v>
      </c>
    </row>
    <row r="17" spans="1:29" ht="15.75" thickBot="1" x14ac:dyDescent="0.3">
      <c r="A17" s="256"/>
      <c r="B17" s="187"/>
      <c r="C17" s="188"/>
      <c r="D17" s="189"/>
      <c r="E17" s="73">
        <v>1</v>
      </c>
      <c r="F17" s="73">
        <v>0</v>
      </c>
      <c r="G17" s="73">
        <v>1</v>
      </c>
      <c r="H17" s="73">
        <v>2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53"/>
      <c r="P17" s="53"/>
      <c r="Q17" s="53"/>
      <c r="R17" s="53"/>
      <c r="S17" s="53"/>
      <c r="T17" s="54">
        <f t="shared" si="0"/>
        <v>4</v>
      </c>
      <c r="U17" s="250"/>
      <c r="V17" s="164"/>
      <c r="W17" s="56"/>
      <c r="X17" s="56"/>
      <c r="Y17" s="56"/>
      <c r="Z17" s="56"/>
      <c r="AA17" s="56"/>
      <c r="AB17" s="57"/>
      <c r="AC17" s="58"/>
    </row>
    <row r="18" spans="1:29" ht="18.75" thickBot="1" x14ac:dyDescent="0.3">
      <c r="A18" s="256"/>
      <c r="B18" s="187">
        <v>315</v>
      </c>
      <c r="C18" s="188" t="s">
        <v>35</v>
      </c>
      <c r="D18" s="189" t="s">
        <v>34</v>
      </c>
      <c r="E18" s="73">
        <v>0</v>
      </c>
      <c r="F18" s="73">
        <v>0</v>
      </c>
      <c r="G18" s="73">
        <v>5</v>
      </c>
      <c r="H18" s="73">
        <v>3</v>
      </c>
      <c r="I18" s="73">
        <v>1</v>
      </c>
      <c r="J18" s="73">
        <v>0</v>
      </c>
      <c r="K18" s="73">
        <v>1</v>
      </c>
      <c r="L18" s="73">
        <v>0</v>
      </c>
      <c r="M18" s="73">
        <v>0</v>
      </c>
      <c r="N18" s="73">
        <v>0</v>
      </c>
      <c r="O18" s="75"/>
      <c r="P18" s="75"/>
      <c r="Q18" s="75"/>
      <c r="R18" s="75"/>
      <c r="S18" s="75"/>
      <c r="T18" s="76">
        <f t="shared" si="0"/>
        <v>10</v>
      </c>
      <c r="U18" s="250"/>
      <c r="V18" s="165">
        <v>0.52152777777777781</v>
      </c>
      <c r="W18" s="39" t="s">
        <v>3</v>
      </c>
      <c r="X18" s="40"/>
      <c r="Y18" s="40"/>
      <c r="Z18" s="41"/>
      <c r="AA18" s="41"/>
      <c r="AB18" s="42"/>
      <c r="AC18" s="43" t="str">
        <f>TEXT( (V19-V18+0.00000000000001),"[hh].mm.ss")</f>
        <v>04.23.00</v>
      </c>
    </row>
    <row r="19" spans="1:29" ht="18.75" thickBot="1" x14ac:dyDescent="0.3">
      <c r="A19" s="257"/>
      <c r="B19" s="176"/>
      <c r="C19" s="177"/>
      <c r="D19" s="178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2" t="str">
        <f t="shared" si="0"/>
        <v/>
      </c>
      <c r="U19" s="251"/>
      <c r="V19" s="166">
        <v>0.70416666666666661</v>
      </c>
      <c r="W19" s="44" t="s">
        <v>12</v>
      </c>
      <c r="X19" s="45"/>
      <c r="Y19" s="45"/>
      <c r="Z19" s="46"/>
      <c r="AA19" s="47"/>
      <c r="AB19" s="48"/>
      <c r="AC19" s="49" t="str">
        <f>TEXT(IF($E17="","",(IF($E18="",T17/(15-(COUNTIF($E17:$S17,""))),(IF($E19="",(T17+T18)/(30-(COUNTIF($E17:$S17,"")+COUNTIF($E18:$S18,""))), (T17+T18+T19)/(45-(COUNTIF($E17:$S17,"")+COUNTIF($E18:$S18,"")+COUNTIF($E19:$S19,"")))))))),"0,00")</f>
        <v>0,70</v>
      </c>
    </row>
  </sheetData>
  <mergeCells count="11">
    <mergeCell ref="A12:A15"/>
    <mergeCell ref="U12:U15"/>
    <mergeCell ref="U16:U19"/>
    <mergeCell ref="A3:AB3"/>
    <mergeCell ref="A1:C1"/>
    <mergeCell ref="D1:S1"/>
    <mergeCell ref="A2:C2"/>
    <mergeCell ref="D2:S2"/>
    <mergeCell ref="U8:U11"/>
    <mergeCell ref="A8:A11"/>
    <mergeCell ref="A16:A19"/>
  </mergeCells>
  <phoneticPr fontId="0" type="noConversion"/>
  <pageMargins left="0.75" right="0.75" top="1" bottom="1" header="0.4921259845" footer="0.4921259845"/>
  <pageSetup paperSize="9" scale="76" orientation="landscape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7.8554687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28" t="s">
        <v>22</v>
      </c>
      <c r="B1" s="229"/>
      <c r="C1" s="230"/>
      <c r="D1" s="220" t="s">
        <v>42</v>
      </c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2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" customHeight="1" thickBot="1" x14ac:dyDescent="0.45">
      <c r="A2" s="231"/>
      <c r="B2" s="232"/>
      <c r="C2" s="233"/>
      <c r="D2" s="223" t="s">
        <v>19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5"/>
      <c r="T2" s="3"/>
      <c r="U2" s="3"/>
      <c r="V2" s="3"/>
      <c r="W2" s="3"/>
      <c r="X2" s="3"/>
      <c r="Y2" s="3"/>
      <c r="Z2" s="3"/>
      <c r="AA2" s="3"/>
      <c r="AB2" s="4"/>
      <c r="AC2" s="5" t="s">
        <v>91</v>
      </c>
    </row>
    <row r="3" spans="1:29" ht="33" x14ac:dyDescent="0.6">
      <c r="A3" s="226" t="s">
        <v>11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42917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11" t="s">
        <v>15</v>
      </c>
      <c r="B6" s="67" t="s">
        <v>16</v>
      </c>
      <c r="C6" s="68"/>
      <c r="D6" s="69" t="s">
        <v>21</v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7" t="s">
        <v>0</v>
      </c>
      <c r="U6" s="212"/>
      <c r="V6" s="118"/>
      <c r="W6" s="119" t="s">
        <v>10</v>
      </c>
      <c r="X6" s="120"/>
      <c r="Y6" s="120"/>
      <c r="Z6" s="121"/>
      <c r="AA6" s="121"/>
      <c r="AB6" s="121"/>
      <c r="AC6" s="122"/>
    </row>
    <row r="7" spans="1:29" ht="15.75" thickBot="1" x14ac:dyDescent="0.3">
      <c r="A7" s="208" t="s">
        <v>4</v>
      </c>
      <c r="B7" s="107" t="s">
        <v>17</v>
      </c>
      <c r="C7" s="108"/>
      <c r="D7" s="109" t="s">
        <v>20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3" t="s">
        <v>8</v>
      </c>
      <c r="U7" s="33" t="s">
        <v>1</v>
      </c>
      <c r="V7" s="34" t="s">
        <v>9</v>
      </c>
      <c r="W7" s="35">
        <v>0</v>
      </c>
      <c r="X7" s="36">
        <v>1</v>
      </c>
      <c r="Y7" s="36">
        <v>2</v>
      </c>
      <c r="Z7" s="36">
        <v>3</v>
      </c>
      <c r="AA7" s="36">
        <v>5</v>
      </c>
      <c r="AB7" s="37" t="s">
        <v>2</v>
      </c>
      <c r="AC7" s="123">
        <v>20</v>
      </c>
    </row>
    <row r="8" spans="1:29" ht="15.75" thickBot="1" x14ac:dyDescent="0.3">
      <c r="A8" s="255" t="s">
        <v>91</v>
      </c>
      <c r="B8" s="181"/>
      <c r="C8" s="182"/>
      <c r="D8" s="183" t="s">
        <v>77</v>
      </c>
      <c r="E8" s="73">
        <v>0</v>
      </c>
      <c r="F8" s="73">
        <v>0</v>
      </c>
      <c r="G8" s="73">
        <v>1</v>
      </c>
      <c r="H8" s="73">
        <v>3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59"/>
      <c r="P8" s="59"/>
      <c r="Q8" s="59"/>
      <c r="R8" s="59"/>
      <c r="S8" s="59"/>
      <c r="T8" s="60">
        <f t="shared" ref="T8:T35" si="0">IF(E8="","",SUM(E8:S8)+(COUNTIF(E8:S8,"5*")*5))</f>
        <v>4</v>
      </c>
      <c r="U8" s="237" t="s">
        <v>60</v>
      </c>
      <c r="V8" s="61">
        <f>SUM(T8:T11)+IF(ISNUMBER(U8),U8,0)+IF(ISNUMBER(U10),U10,0)+IF(ISNUMBER(U11),U11,0)</f>
        <v>9</v>
      </c>
      <c r="W8" s="50">
        <f>COUNTIF($E8:$S8,0)+COUNTIF($E9:$S9,0)+COUNTIF($E10:$S10,0)+COUNTIF($E11:$S11,0)</f>
        <v>23</v>
      </c>
      <c r="X8" s="50">
        <f>COUNTIF($E8:$S8,1)+COUNTIF($E9:$S9,1)+COUNTIF($E10:$S10,1)+COUNTIF($E11:$S11,1)</f>
        <v>6</v>
      </c>
      <c r="Y8" s="50">
        <f>COUNTIF($E8:$S8,2)+COUNTIF($E9:$S9,2)+COUNTIF($E10:$S10,2)+COUNTIF($E11:$S11,2)</f>
        <v>0</v>
      </c>
      <c r="Z8" s="50">
        <f>COUNTIF($E8:$S8,3)+COUNTIF($E9:$S9,3)+COUNTIF($E10:$S10,3)+COUNTIF($E11:$S11,3)</f>
        <v>1</v>
      </c>
      <c r="AA8" s="50">
        <f>COUNTIF($E8:$S8,5)+COUNTIF($E9:$S9,5)+COUNTIF($E10:$S10,5)+COUNTIF($E11:$S11,5)</f>
        <v>0</v>
      </c>
      <c r="AB8" s="51">
        <f>COUNTIF($E8:$S8,"5*")+COUNTIF($E9:$S9,"5*")+COUNTIF($E10:$S10,"5*")</f>
        <v>0</v>
      </c>
      <c r="AC8" s="112">
        <f>COUNTIF($E8:$S8,20)+COUNTIF($E9:$S9,20)+COUNTIF($E10:$S10,20)</f>
        <v>0</v>
      </c>
    </row>
    <row r="9" spans="1:29" ht="15.75" thickBot="1" x14ac:dyDescent="0.3">
      <c r="A9" s="256"/>
      <c r="B9" s="184"/>
      <c r="C9" s="185"/>
      <c r="D9" s="186"/>
      <c r="E9" s="73">
        <v>0</v>
      </c>
      <c r="F9" s="73">
        <v>0</v>
      </c>
      <c r="G9" s="73">
        <v>0</v>
      </c>
      <c r="H9" s="73">
        <v>1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53"/>
      <c r="P9" s="53"/>
      <c r="Q9" s="53"/>
      <c r="R9" s="53"/>
      <c r="S9" s="53"/>
      <c r="T9" s="54">
        <f t="shared" si="0"/>
        <v>2</v>
      </c>
      <c r="U9" s="238"/>
      <c r="V9" s="55"/>
      <c r="W9" s="56"/>
      <c r="X9" s="56"/>
      <c r="Y9" s="56"/>
      <c r="Z9" s="56"/>
      <c r="AA9" s="56"/>
      <c r="AB9" s="57"/>
      <c r="AC9" s="113"/>
    </row>
    <row r="10" spans="1:29" ht="18.75" thickBot="1" x14ac:dyDescent="0.3">
      <c r="A10" s="256"/>
      <c r="B10" s="187">
        <v>301</v>
      </c>
      <c r="C10" s="188" t="s">
        <v>46</v>
      </c>
      <c r="D10" s="189" t="s">
        <v>49</v>
      </c>
      <c r="E10" s="73">
        <v>0</v>
      </c>
      <c r="F10" s="73">
        <v>0</v>
      </c>
      <c r="G10" s="73">
        <v>1</v>
      </c>
      <c r="H10" s="73">
        <v>0</v>
      </c>
      <c r="I10" s="73">
        <v>1</v>
      </c>
      <c r="J10" s="73">
        <v>0</v>
      </c>
      <c r="K10" s="73">
        <v>0</v>
      </c>
      <c r="L10" s="73">
        <v>1</v>
      </c>
      <c r="M10" s="73">
        <v>0</v>
      </c>
      <c r="N10" s="73">
        <v>0</v>
      </c>
      <c r="O10" s="75"/>
      <c r="P10" s="75"/>
      <c r="Q10" s="75"/>
      <c r="R10" s="75"/>
      <c r="S10" s="75"/>
      <c r="T10" s="76">
        <f t="shared" si="0"/>
        <v>3</v>
      </c>
      <c r="U10" s="238"/>
      <c r="V10" s="125">
        <v>0.5229166666666667</v>
      </c>
      <c r="W10" s="39" t="s">
        <v>3</v>
      </c>
      <c r="X10" s="40"/>
      <c r="Y10" s="40"/>
      <c r="Z10" s="41"/>
      <c r="AA10" s="41"/>
      <c r="AB10" s="42"/>
      <c r="AC10" s="114" t="str">
        <f>TEXT( (V11-V10+0.00000000000001),"[hh].mm.ss")</f>
        <v>02.32.00</v>
      </c>
    </row>
    <row r="11" spans="1:29" ht="18.75" thickBot="1" x14ac:dyDescent="0.3">
      <c r="A11" s="257"/>
      <c r="B11" s="190"/>
      <c r="C11" s="191"/>
      <c r="D11" s="192"/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 t="str">
        <f t="shared" si="0"/>
        <v/>
      </c>
      <c r="U11" s="239"/>
      <c r="V11" s="125">
        <v>0.62847222222222221</v>
      </c>
      <c r="W11" s="44" t="s">
        <v>12</v>
      </c>
      <c r="X11" s="45"/>
      <c r="Y11" s="45"/>
      <c r="Z11" s="46"/>
      <c r="AA11" s="47"/>
      <c r="AB11" s="48"/>
      <c r="AC11" s="115" t="str">
        <f>TEXT(IF($E9="","",(IF($E10="",T9/(15-(COUNTIF($E9:$S9,""))),(IF($E11="",(T9+T10)/(30-(COUNTIF($E9:$S9,"")+COUNTIF($E10:$S10,""))), (T9+T10+T11)/(45-(COUNTIF($E9:$S9,"")+COUNTIF($E10:$S10,"")+COUNTIF($E11:$S11,"")))))))),"0,00")</f>
        <v>0,25</v>
      </c>
    </row>
    <row r="12" spans="1:29" ht="15.75" customHeight="1" thickBot="1" x14ac:dyDescent="0.3">
      <c r="A12" s="255" t="s">
        <v>91</v>
      </c>
      <c r="B12" s="193"/>
      <c r="C12" s="194"/>
      <c r="D12" s="183" t="s">
        <v>24</v>
      </c>
      <c r="E12" s="73">
        <v>1</v>
      </c>
      <c r="F12" s="73">
        <v>0</v>
      </c>
      <c r="G12" s="73">
        <v>0</v>
      </c>
      <c r="H12" s="73">
        <v>5</v>
      </c>
      <c r="I12" s="73">
        <v>0</v>
      </c>
      <c r="J12" s="73">
        <v>0</v>
      </c>
      <c r="K12" s="73">
        <v>5</v>
      </c>
      <c r="L12" s="73">
        <v>0</v>
      </c>
      <c r="M12" s="73">
        <v>0</v>
      </c>
      <c r="N12" s="73">
        <v>0</v>
      </c>
      <c r="O12" s="59"/>
      <c r="P12" s="59"/>
      <c r="Q12" s="59"/>
      <c r="R12" s="59"/>
      <c r="S12" s="59"/>
      <c r="T12" s="60">
        <f t="shared" ref="T12:T19" si="1">IF(E12="","",SUM(E12:S12)+(COUNTIF(E12:S12,"5*")*5))</f>
        <v>11</v>
      </c>
      <c r="U12" s="237" t="s">
        <v>61</v>
      </c>
      <c r="V12" s="61">
        <f>SUM(T12:T15)+IF(ISNUMBER(U12),U12,0)+IF(ISNUMBER(U14),U14,0)+IF(ISNUMBER(U15),U15,0)</f>
        <v>23</v>
      </c>
      <c r="W12" s="50">
        <f>COUNTIF($E12:$S12,0)+COUNTIF($E13:$S13,0)+COUNTIF($E14:$S14,0)+COUNTIF($E15:$S15,0)</f>
        <v>20</v>
      </c>
      <c r="X12" s="50">
        <f>COUNTIF($E12:$S12,1)+COUNTIF($E13:$S13,1)+COUNTIF($E14:$S14,1)+COUNTIF($E15:$S15,1)</f>
        <v>4</v>
      </c>
      <c r="Y12" s="50">
        <f>COUNTIF($E12:$S12,2)+COUNTIF($E13:$S13,2)+COUNTIF($E14:$S14,2)+COUNTIF($E15:$S15,2)</f>
        <v>3</v>
      </c>
      <c r="Z12" s="50">
        <f>COUNTIF($E12:$S12,3)+COUNTIF($E13:$S13,3)+COUNTIF($E14:$S14,3)+COUNTIF($E15:$S15,3)</f>
        <v>1</v>
      </c>
      <c r="AA12" s="50">
        <f>COUNTIF($E12:$S12,5)+COUNTIF($E13:$S13,5)+COUNTIF($E14:$S14,5)+COUNTIF($E15:$S15,5)</f>
        <v>2</v>
      </c>
      <c r="AB12" s="51">
        <f>COUNTIF($E12:$S12,"5*")+COUNTIF($E13:$S13,"5*")+COUNTIF($E14:$S14,"5*")</f>
        <v>0</v>
      </c>
      <c r="AC12" s="112">
        <f>COUNTIF($E12:$S12,20)+COUNTIF($E13:$S13,20)+COUNTIF($E14:$S14,20)</f>
        <v>0</v>
      </c>
    </row>
    <row r="13" spans="1:29" ht="15.75" customHeight="1" thickBot="1" x14ac:dyDescent="0.3">
      <c r="A13" s="256"/>
      <c r="B13" s="187"/>
      <c r="C13" s="188"/>
      <c r="D13" s="189"/>
      <c r="E13" s="73">
        <v>0</v>
      </c>
      <c r="F13" s="73">
        <v>0</v>
      </c>
      <c r="G13" s="73">
        <v>2</v>
      </c>
      <c r="H13" s="73">
        <v>3</v>
      </c>
      <c r="I13" s="73">
        <v>2</v>
      </c>
      <c r="J13" s="73">
        <v>2</v>
      </c>
      <c r="K13" s="73">
        <v>0</v>
      </c>
      <c r="L13" s="73">
        <v>0</v>
      </c>
      <c r="M13" s="73">
        <v>0</v>
      </c>
      <c r="N13" s="73">
        <v>0</v>
      </c>
      <c r="O13" s="53"/>
      <c r="P13" s="53"/>
      <c r="Q13" s="53"/>
      <c r="R13" s="53"/>
      <c r="S13" s="53"/>
      <c r="T13" s="54">
        <f t="shared" si="1"/>
        <v>9</v>
      </c>
      <c r="U13" s="238"/>
      <c r="V13" s="55"/>
      <c r="W13" s="56"/>
      <c r="X13" s="56"/>
      <c r="Y13" s="56"/>
      <c r="Z13" s="56"/>
      <c r="AA13" s="56"/>
      <c r="AB13" s="57"/>
      <c r="AC13" s="113"/>
    </row>
    <row r="14" spans="1:29" ht="16.5" customHeight="1" thickBot="1" x14ac:dyDescent="0.3">
      <c r="A14" s="256"/>
      <c r="B14" s="187">
        <v>319</v>
      </c>
      <c r="C14" s="188" t="s">
        <v>32</v>
      </c>
      <c r="D14" s="189" t="s">
        <v>31</v>
      </c>
      <c r="E14" s="73">
        <v>0</v>
      </c>
      <c r="F14" s="73">
        <v>0</v>
      </c>
      <c r="G14" s="73">
        <v>1</v>
      </c>
      <c r="H14" s="73">
        <v>0</v>
      </c>
      <c r="I14" s="73">
        <v>1</v>
      </c>
      <c r="J14" s="73">
        <v>0</v>
      </c>
      <c r="K14" s="73">
        <v>0</v>
      </c>
      <c r="L14" s="73">
        <v>0</v>
      </c>
      <c r="M14" s="73">
        <v>1</v>
      </c>
      <c r="N14" s="73">
        <v>0</v>
      </c>
      <c r="O14" s="75"/>
      <c r="P14" s="75"/>
      <c r="Q14" s="75"/>
      <c r="R14" s="75"/>
      <c r="S14" s="75"/>
      <c r="T14" s="76">
        <f t="shared" si="1"/>
        <v>3</v>
      </c>
      <c r="U14" s="238"/>
      <c r="V14" s="125">
        <v>0.52638888888888891</v>
      </c>
      <c r="W14" s="39" t="s">
        <v>3</v>
      </c>
      <c r="X14" s="40"/>
      <c r="Y14" s="40"/>
      <c r="Z14" s="41"/>
      <c r="AA14" s="41"/>
      <c r="AB14" s="42"/>
      <c r="AC14" s="114" t="str">
        <f>TEXT( (V15-V14+0.00000000000001),"[hh].mm.ss")</f>
        <v>04.18.00</v>
      </c>
    </row>
    <row r="15" spans="1:29" ht="16.5" customHeight="1" thickBot="1" x14ac:dyDescent="0.3">
      <c r="A15" s="257"/>
      <c r="B15" s="190"/>
      <c r="C15" s="191"/>
      <c r="D15" s="192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80"/>
      <c r="P15" s="80"/>
      <c r="Q15" s="80"/>
      <c r="R15" s="80"/>
      <c r="S15" s="80"/>
      <c r="T15" s="81" t="str">
        <f t="shared" si="1"/>
        <v/>
      </c>
      <c r="U15" s="239"/>
      <c r="V15" s="125">
        <v>0.7055555555555556</v>
      </c>
      <c r="W15" s="44" t="s">
        <v>12</v>
      </c>
      <c r="X15" s="45"/>
      <c r="Y15" s="45"/>
      <c r="Z15" s="46"/>
      <c r="AA15" s="47"/>
      <c r="AB15" s="48"/>
      <c r="AC15" s="115" t="str">
        <f>TEXT(IF($E13="","",(IF($E14="",T13/(15-(COUNTIF($E13:$S13,""))),(IF($E15="",(T13+T14)/(30-(COUNTIF($E13:$S13,"")+COUNTIF($E14:$S14,""))), (T13+T14+T15)/(45-(COUNTIF($E13:$S13,"")+COUNTIF($E14:$S14,"")+COUNTIF($E15:$S15,"")))))))),"0,00")</f>
        <v>0,60</v>
      </c>
    </row>
    <row r="16" spans="1:29" ht="15" customHeight="1" thickBot="1" x14ac:dyDescent="0.3">
      <c r="A16" s="255" t="s">
        <v>91</v>
      </c>
      <c r="B16" s="193"/>
      <c r="C16" s="194"/>
      <c r="D16" s="183" t="s">
        <v>24</v>
      </c>
      <c r="E16" s="73">
        <v>2</v>
      </c>
      <c r="F16" s="73">
        <v>1</v>
      </c>
      <c r="G16" s="73">
        <v>0</v>
      </c>
      <c r="H16" s="73">
        <v>3</v>
      </c>
      <c r="I16" s="73">
        <v>2</v>
      </c>
      <c r="J16" s="73">
        <v>0</v>
      </c>
      <c r="K16" s="73">
        <v>2</v>
      </c>
      <c r="L16" s="73">
        <v>2</v>
      </c>
      <c r="M16" s="73">
        <v>2</v>
      </c>
      <c r="N16" s="73">
        <v>1</v>
      </c>
      <c r="O16" s="59"/>
      <c r="P16" s="59"/>
      <c r="Q16" s="59"/>
      <c r="R16" s="59"/>
      <c r="S16" s="59"/>
      <c r="T16" s="60">
        <f t="shared" si="1"/>
        <v>15</v>
      </c>
      <c r="U16" s="237" t="s">
        <v>62</v>
      </c>
      <c r="V16" s="61">
        <f>SUM(T16:T19)+IF(ISNUMBER(U16),U16,0)+IF(ISNUMBER(U18),U18,0)+IF(ISNUMBER(U19),U19,0)</f>
        <v>43</v>
      </c>
      <c r="W16" s="50">
        <f>COUNTIF($E16:$S16,0)+COUNTIF($E17:$S17,0)+COUNTIF($E18:$S18,0)+COUNTIF($E19:$S19,0)</f>
        <v>8</v>
      </c>
      <c r="X16" s="50">
        <f>COUNTIF($E16:$S16,1)+COUNTIF($E17:$S17,1)+COUNTIF($E18:$S18,1)+COUNTIF($E19:$S19,1)</f>
        <v>11</v>
      </c>
      <c r="Y16" s="50">
        <f>COUNTIF($E16:$S16,2)+COUNTIF($E17:$S17,2)+COUNTIF($E18:$S18,2)+COUNTIF($E19:$S19,2)</f>
        <v>5</v>
      </c>
      <c r="Z16" s="50">
        <f>COUNTIF($E16:$S16,3)+COUNTIF($E17:$S17,3)+COUNTIF($E18:$S18,3)+COUNTIF($E19:$S19,3)</f>
        <v>4</v>
      </c>
      <c r="AA16" s="50">
        <f>COUNTIF($E16:$S16,5)+COUNTIF($E17:$S17,5)+COUNTIF($E18:$S18,5)+COUNTIF($E19:$S19,5)</f>
        <v>2</v>
      </c>
      <c r="AB16" s="51">
        <f>COUNTIF($E16:$S16,"5*")+COUNTIF($E17:$S17,"5*")+COUNTIF($E18:$S18,"5*")</f>
        <v>0</v>
      </c>
      <c r="AC16" s="112">
        <f>COUNTIF($E16:$S16,20)+COUNTIF($E17:$S17,20)+COUNTIF($E18:$S18,20)</f>
        <v>0</v>
      </c>
    </row>
    <row r="17" spans="1:29" ht="15.75" customHeight="1" thickBot="1" x14ac:dyDescent="0.3">
      <c r="A17" s="256"/>
      <c r="B17" s="187"/>
      <c r="C17" s="188"/>
      <c r="D17" s="189"/>
      <c r="E17" s="73">
        <v>1</v>
      </c>
      <c r="F17" s="73">
        <v>1</v>
      </c>
      <c r="G17" s="73">
        <v>1</v>
      </c>
      <c r="H17" s="73">
        <v>5</v>
      </c>
      <c r="I17" s="73">
        <v>1</v>
      </c>
      <c r="J17" s="73">
        <v>0</v>
      </c>
      <c r="K17" s="73">
        <v>0</v>
      </c>
      <c r="L17" s="73">
        <v>1</v>
      </c>
      <c r="M17" s="73">
        <v>1</v>
      </c>
      <c r="N17" s="73">
        <v>0</v>
      </c>
      <c r="O17" s="53"/>
      <c r="P17" s="53"/>
      <c r="Q17" s="53"/>
      <c r="R17" s="53"/>
      <c r="S17" s="53"/>
      <c r="T17" s="54">
        <f t="shared" si="1"/>
        <v>11</v>
      </c>
      <c r="U17" s="238"/>
      <c r="V17" s="55"/>
      <c r="W17" s="56"/>
      <c r="X17" s="56"/>
      <c r="Y17" s="56"/>
      <c r="Z17" s="56"/>
      <c r="AA17" s="56"/>
      <c r="AB17" s="57"/>
      <c r="AC17" s="113"/>
    </row>
    <row r="18" spans="1:29" ht="16.5" customHeight="1" thickBot="1" x14ac:dyDescent="0.3">
      <c r="A18" s="256"/>
      <c r="B18" s="187">
        <v>308</v>
      </c>
      <c r="C18" s="188" t="s">
        <v>36</v>
      </c>
      <c r="D18" s="189" t="s">
        <v>92</v>
      </c>
      <c r="E18" s="73">
        <v>3</v>
      </c>
      <c r="F18" s="73">
        <v>0</v>
      </c>
      <c r="G18" s="73">
        <v>1</v>
      </c>
      <c r="H18" s="73">
        <v>5</v>
      </c>
      <c r="I18" s="73">
        <v>3</v>
      </c>
      <c r="J18" s="73">
        <v>0</v>
      </c>
      <c r="K18" s="73">
        <v>1</v>
      </c>
      <c r="L18" s="73">
        <v>1</v>
      </c>
      <c r="M18" s="73">
        <v>3</v>
      </c>
      <c r="N18" s="73">
        <v>0</v>
      </c>
      <c r="O18" s="75"/>
      <c r="P18" s="75"/>
      <c r="Q18" s="75"/>
      <c r="R18" s="75"/>
      <c r="S18" s="75"/>
      <c r="T18" s="76">
        <f t="shared" si="1"/>
        <v>17</v>
      </c>
      <c r="U18" s="238"/>
      <c r="V18" s="125">
        <v>0.52430555555555558</v>
      </c>
      <c r="W18" s="39" t="s">
        <v>3</v>
      </c>
      <c r="X18" s="40"/>
      <c r="Y18" s="40"/>
      <c r="Z18" s="41"/>
      <c r="AA18" s="41"/>
      <c r="AB18" s="42"/>
      <c r="AC18" s="114" t="str">
        <f>TEXT( (V19-V18+0.00000000000001),"[hh].mm.ss")</f>
        <v>04.23.00</v>
      </c>
    </row>
    <row r="19" spans="1:29" ht="16.5" customHeight="1" thickBot="1" x14ac:dyDescent="0.3">
      <c r="A19" s="257"/>
      <c r="B19" s="190"/>
      <c r="C19" s="191"/>
      <c r="D19" s="192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2" t="str">
        <f t="shared" si="1"/>
        <v/>
      </c>
      <c r="U19" s="239"/>
      <c r="V19" s="125">
        <v>0.70694444444444438</v>
      </c>
      <c r="W19" s="44" t="s">
        <v>12</v>
      </c>
      <c r="X19" s="45"/>
      <c r="Y19" s="45"/>
      <c r="Z19" s="46"/>
      <c r="AA19" s="47"/>
      <c r="AB19" s="48"/>
      <c r="AC19" s="115" t="str">
        <f>TEXT(IF($E17="","",(IF($E18="",T17/(15-(COUNTIF($E17:$S17,""))),(IF($E19="",(T17+T18)/(30-(COUNTIF($E17:$S17,"")+COUNTIF($E18:$S18,""))), (T17+T18+T19)/(45-(COUNTIF($E17:$S17,"")+COUNTIF($E18:$S18,"")+COUNTIF($E19:$S19,"")))))))),"0,00")</f>
        <v>1,40</v>
      </c>
    </row>
    <row r="20" spans="1:29" ht="15" customHeight="1" thickBot="1" x14ac:dyDescent="0.3">
      <c r="A20" s="255" t="s">
        <v>91</v>
      </c>
      <c r="B20" s="193"/>
      <c r="C20" s="194"/>
      <c r="D20" s="183" t="s">
        <v>24</v>
      </c>
      <c r="E20" s="73">
        <v>0</v>
      </c>
      <c r="F20" s="73">
        <v>1</v>
      </c>
      <c r="G20" s="73">
        <v>0</v>
      </c>
      <c r="H20" s="73">
        <v>3</v>
      </c>
      <c r="I20" s="73">
        <v>2</v>
      </c>
      <c r="J20" s="73">
        <v>1</v>
      </c>
      <c r="K20" s="73">
        <v>0</v>
      </c>
      <c r="L20" s="73">
        <v>1</v>
      </c>
      <c r="M20" s="73">
        <v>1</v>
      </c>
      <c r="N20" s="73">
        <v>1</v>
      </c>
      <c r="O20" s="59"/>
      <c r="P20" s="59"/>
      <c r="Q20" s="59"/>
      <c r="R20" s="59"/>
      <c r="S20" s="59"/>
      <c r="T20" s="60">
        <f t="shared" si="0"/>
        <v>10</v>
      </c>
      <c r="U20" s="237" t="s">
        <v>63</v>
      </c>
      <c r="V20" s="61">
        <f>SUM(T20:T23)+IF(ISNUMBER(U20),U20,0)+IF(ISNUMBER(U22),U22,0)+IF(ISNUMBER(U23),U23,0)</f>
        <v>59</v>
      </c>
      <c r="W20" s="50">
        <f>COUNTIF($E20:$S20,0)+COUNTIF($E21:$S21,0)+COUNTIF($E22:$S22,0)+COUNTIF($E23:$S23,0)</f>
        <v>8</v>
      </c>
      <c r="X20" s="50">
        <f>COUNTIF($E20:$S20,1)+COUNTIF($E21:$S21,1)+COUNTIF($E22:$S22,1)+COUNTIF($E23:$S23,1)</f>
        <v>8</v>
      </c>
      <c r="Y20" s="50">
        <f>COUNTIF($E20:$S20,2)+COUNTIF($E21:$S21,2)+COUNTIF($E22:$S22,2)+COUNTIF($E23:$S23,2)</f>
        <v>3</v>
      </c>
      <c r="Z20" s="50">
        <f>COUNTIF($E20:$S20,3)+COUNTIF($E21:$S21,3)+COUNTIF($E22:$S22,3)+COUNTIF($E23:$S23,3)</f>
        <v>5</v>
      </c>
      <c r="AA20" s="50">
        <f>COUNTIF($E20:$S20,5)+COUNTIF($E21:$S21,5)+COUNTIF($E22:$S22,5)+COUNTIF($E23:$S23,5)</f>
        <v>6</v>
      </c>
      <c r="AB20" s="51">
        <f>COUNTIF($E20:$S20,"5*")+COUNTIF($E21:$S21,"5*")+COUNTIF($E22:$S22,"5*")</f>
        <v>0</v>
      </c>
      <c r="AC20" s="112">
        <f>COUNTIF($E20:$S20,20)+COUNTIF($E21:$S21,20)+COUNTIF($E22:$S22,20)</f>
        <v>0</v>
      </c>
    </row>
    <row r="21" spans="1:29" ht="15.75" customHeight="1" thickBot="1" x14ac:dyDescent="0.3">
      <c r="A21" s="256"/>
      <c r="B21" s="187"/>
      <c r="C21" s="188"/>
      <c r="D21" s="189"/>
      <c r="E21" s="73">
        <v>5</v>
      </c>
      <c r="F21" s="73">
        <v>1</v>
      </c>
      <c r="G21" s="73">
        <v>1</v>
      </c>
      <c r="H21" s="73">
        <v>5</v>
      </c>
      <c r="I21" s="73">
        <v>5</v>
      </c>
      <c r="J21" s="73">
        <v>0</v>
      </c>
      <c r="K21" s="73">
        <v>0</v>
      </c>
      <c r="L21" s="73">
        <v>2</v>
      </c>
      <c r="M21" s="73">
        <v>5</v>
      </c>
      <c r="N21" s="73">
        <v>0</v>
      </c>
      <c r="O21" s="53"/>
      <c r="P21" s="53"/>
      <c r="Q21" s="53"/>
      <c r="R21" s="53"/>
      <c r="S21" s="53"/>
      <c r="T21" s="54">
        <f t="shared" si="0"/>
        <v>24</v>
      </c>
      <c r="U21" s="238"/>
      <c r="V21" s="55"/>
      <c r="W21" s="56"/>
      <c r="X21" s="56"/>
      <c r="Y21" s="56"/>
      <c r="Z21" s="56"/>
      <c r="AA21" s="56"/>
      <c r="AB21" s="57"/>
      <c r="AC21" s="113"/>
    </row>
    <row r="22" spans="1:29" ht="16.5" customHeight="1" thickBot="1" x14ac:dyDescent="0.3">
      <c r="A22" s="256"/>
      <c r="B22" s="187">
        <v>306</v>
      </c>
      <c r="C22" s="188" t="s">
        <v>38</v>
      </c>
      <c r="D22" s="189" t="s">
        <v>37</v>
      </c>
      <c r="E22" s="73">
        <v>0</v>
      </c>
      <c r="F22" s="73">
        <v>3</v>
      </c>
      <c r="G22" s="73">
        <v>5</v>
      </c>
      <c r="H22" s="73">
        <v>3</v>
      </c>
      <c r="I22" s="73">
        <v>2</v>
      </c>
      <c r="J22" s="73">
        <v>0</v>
      </c>
      <c r="K22" s="73">
        <v>1</v>
      </c>
      <c r="L22" s="73">
        <v>3</v>
      </c>
      <c r="M22" s="73">
        <v>3</v>
      </c>
      <c r="N22" s="73">
        <v>5</v>
      </c>
      <c r="O22" s="75"/>
      <c r="P22" s="75"/>
      <c r="Q22" s="75"/>
      <c r="R22" s="75"/>
      <c r="S22" s="75"/>
      <c r="T22" s="76">
        <f t="shared" si="0"/>
        <v>25</v>
      </c>
      <c r="U22" s="238"/>
      <c r="V22" s="125">
        <v>0.52361111111111114</v>
      </c>
      <c r="W22" s="39" t="s">
        <v>3</v>
      </c>
      <c r="X22" s="40"/>
      <c r="Y22" s="40"/>
      <c r="Z22" s="41"/>
      <c r="AA22" s="41"/>
      <c r="AB22" s="42"/>
      <c r="AC22" s="114" t="str">
        <f>TEXT( (V23-V22+0.00000000000001),"[hh].mm.ss")</f>
        <v>04.24.00</v>
      </c>
    </row>
    <row r="23" spans="1:29" ht="16.5" customHeight="1" thickBot="1" x14ac:dyDescent="0.3">
      <c r="A23" s="257"/>
      <c r="B23" s="190"/>
      <c r="C23" s="191"/>
      <c r="D23" s="192"/>
      <c r="E23" s="70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 t="str">
        <f t="shared" si="0"/>
        <v/>
      </c>
      <c r="U23" s="239"/>
      <c r="V23" s="125">
        <v>0.70694444444444438</v>
      </c>
      <c r="W23" s="44" t="s">
        <v>12</v>
      </c>
      <c r="X23" s="45"/>
      <c r="Y23" s="45"/>
      <c r="Z23" s="46"/>
      <c r="AA23" s="47"/>
      <c r="AB23" s="48"/>
      <c r="AC23" s="115" t="str">
        <f>TEXT(IF($E21="","",(IF($E22="",T21/(15-(COUNTIF($E21:$S21,""))),(IF($E23="",(T21+T22)/(30-(COUNTIF($E21:$S21,"")+COUNTIF($E22:$S22,""))), (T21+T22+T23)/(45-(COUNTIF($E21:$S21,"")+COUNTIF($E22:$S22,"")+COUNTIF($E23:$S23,"")))))))),"0,00")</f>
        <v>2,45</v>
      </c>
    </row>
    <row r="24" spans="1:29" ht="15.75" customHeight="1" thickBot="1" x14ac:dyDescent="0.3">
      <c r="A24" s="255" t="s">
        <v>91</v>
      </c>
      <c r="B24" s="193"/>
      <c r="C24" s="194"/>
      <c r="D24" s="183" t="s">
        <v>98</v>
      </c>
      <c r="E24" s="73">
        <v>3</v>
      </c>
      <c r="F24" s="73">
        <v>0</v>
      </c>
      <c r="G24" s="73">
        <v>5</v>
      </c>
      <c r="H24" s="73">
        <v>3</v>
      </c>
      <c r="I24" s="73">
        <v>3</v>
      </c>
      <c r="J24" s="73">
        <v>0</v>
      </c>
      <c r="K24" s="73">
        <v>3</v>
      </c>
      <c r="L24" s="73">
        <v>0</v>
      </c>
      <c r="M24" s="73">
        <v>5</v>
      </c>
      <c r="N24" s="73">
        <v>2</v>
      </c>
      <c r="O24" s="59"/>
      <c r="P24" s="59"/>
      <c r="Q24" s="59"/>
      <c r="R24" s="59"/>
      <c r="S24" s="59"/>
      <c r="T24" s="60">
        <f>IF(E24="","",SUM(E24:S24)+(COUNTIF(E24:S24,"5*")*5))</f>
        <v>24</v>
      </c>
      <c r="U24" s="237" t="s">
        <v>64</v>
      </c>
      <c r="V24" s="61">
        <f>SUM(T24:T27)+IF(ISNUMBER(U24),U24,0)+IF(ISNUMBER(U26),U26,0)+IF(ISNUMBER(U27),U27,0)</f>
        <v>64</v>
      </c>
      <c r="W24" s="50">
        <f>COUNTIF($E24:$S24,0)+COUNTIF($E25:$S25,0)+COUNTIF($E26:$S26,0)+COUNTIF($E27:$S27,0)</f>
        <v>9</v>
      </c>
      <c r="X24" s="50">
        <f>COUNTIF($E24:$S24,1)+COUNTIF($E25:$S25,1)+COUNTIF($E26:$S26,1)+COUNTIF($E27:$S27,1)</f>
        <v>4</v>
      </c>
      <c r="Y24" s="50">
        <f>COUNTIF($E24:$S24,2)+COUNTIF($E25:$S25,2)+COUNTIF($E26:$S26,2)+COUNTIF($E27:$S27,2)</f>
        <v>1</v>
      </c>
      <c r="Z24" s="50">
        <f>COUNTIF($E24:$S24,3)+COUNTIF($E25:$S25,3)+COUNTIF($E26:$S26,3)+COUNTIF($E27:$S27,3)</f>
        <v>11</v>
      </c>
      <c r="AA24" s="50">
        <f>COUNTIF($E24:$S24,5)+COUNTIF($E25:$S25,5)+COUNTIF($E26:$S26,5)+COUNTIF($E27:$S27,5)</f>
        <v>5</v>
      </c>
      <c r="AB24" s="51">
        <f>COUNTIF($E24:$S24,"5*")+COUNTIF($E25:$S25,"5*")+COUNTIF($E26:$S26,"5*")</f>
        <v>0</v>
      </c>
      <c r="AC24" s="112">
        <f>COUNTIF($E24:$S24,20)+COUNTIF($E25:$S25,20)+COUNTIF($E26:$S26,20)</f>
        <v>0</v>
      </c>
    </row>
    <row r="25" spans="1:29" ht="15.75" customHeight="1" thickBot="1" x14ac:dyDescent="0.3">
      <c r="A25" s="256"/>
      <c r="B25" s="187"/>
      <c r="C25" s="188"/>
      <c r="D25" s="189"/>
      <c r="E25" s="73">
        <v>1</v>
      </c>
      <c r="F25" s="73">
        <v>0</v>
      </c>
      <c r="G25" s="73">
        <v>5</v>
      </c>
      <c r="H25" s="73">
        <v>3</v>
      </c>
      <c r="I25" s="73">
        <v>3</v>
      </c>
      <c r="J25" s="73">
        <v>0</v>
      </c>
      <c r="K25" s="73">
        <v>1</v>
      </c>
      <c r="L25" s="73">
        <v>1</v>
      </c>
      <c r="M25" s="73">
        <v>3</v>
      </c>
      <c r="N25" s="73">
        <v>0</v>
      </c>
      <c r="O25" s="53"/>
      <c r="P25" s="53"/>
      <c r="Q25" s="53"/>
      <c r="R25" s="53"/>
      <c r="S25" s="53"/>
      <c r="T25" s="54">
        <f>IF(E25="","",SUM(E25:S25)+(COUNTIF(E25:S25,"5*")*5))</f>
        <v>17</v>
      </c>
      <c r="U25" s="238"/>
      <c r="V25" s="55"/>
      <c r="W25" s="56"/>
      <c r="X25" s="56"/>
      <c r="Y25" s="56"/>
      <c r="Z25" s="56"/>
      <c r="AA25" s="56"/>
      <c r="AB25" s="57"/>
      <c r="AC25" s="113"/>
    </row>
    <row r="26" spans="1:29" ht="16.5" customHeight="1" thickBot="1" x14ac:dyDescent="0.3">
      <c r="A26" s="256"/>
      <c r="B26" s="187">
        <v>320</v>
      </c>
      <c r="C26" s="188" t="s">
        <v>96</v>
      </c>
      <c r="D26" s="189" t="s">
        <v>97</v>
      </c>
      <c r="E26" s="73">
        <v>3</v>
      </c>
      <c r="F26" s="73">
        <v>0</v>
      </c>
      <c r="G26" s="73">
        <v>5</v>
      </c>
      <c r="H26" s="73">
        <v>3</v>
      </c>
      <c r="I26" s="73">
        <v>3</v>
      </c>
      <c r="J26" s="73">
        <v>0</v>
      </c>
      <c r="K26" s="73">
        <v>3</v>
      </c>
      <c r="L26" s="73">
        <v>1</v>
      </c>
      <c r="M26" s="73">
        <v>5</v>
      </c>
      <c r="N26" s="73">
        <v>0</v>
      </c>
      <c r="O26" s="75"/>
      <c r="P26" s="75"/>
      <c r="Q26" s="75"/>
      <c r="R26" s="75"/>
      <c r="S26" s="75"/>
      <c r="T26" s="76">
        <f>IF(E26="","",SUM(E26:S26)+(COUNTIF(E26:S26,"5*")*5))</f>
        <v>23</v>
      </c>
      <c r="U26" s="238"/>
      <c r="V26" s="125">
        <v>0.52708333333333335</v>
      </c>
      <c r="W26" s="39" t="s">
        <v>3</v>
      </c>
      <c r="X26" s="40"/>
      <c r="Y26" s="40"/>
      <c r="Z26" s="41"/>
      <c r="AA26" s="41"/>
      <c r="AB26" s="42"/>
      <c r="AC26" s="114" t="str">
        <f>TEXT( (V27-V26+0.00000000000001),"[hh].mm.ss")</f>
        <v>02.53.00</v>
      </c>
    </row>
    <row r="27" spans="1:29" ht="16.5" customHeight="1" thickBot="1" x14ac:dyDescent="0.3">
      <c r="A27" s="257"/>
      <c r="B27" s="190"/>
      <c r="C27" s="191"/>
      <c r="D27" s="192"/>
      <c r="E27" s="70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 t="str">
        <f>IF(E27="","",SUM(E27:S27)+(COUNTIF(E27:S27,"5*")*5))</f>
        <v/>
      </c>
      <c r="U27" s="239"/>
      <c r="V27" s="125">
        <v>0.64722222222222225</v>
      </c>
      <c r="W27" s="44" t="s">
        <v>12</v>
      </c>
      <c r="X27" s="45"/>
      <c r="Y27" s="45"/>
      <c r="Z27" s="46"/>
      <c r="AA27" s="47"/>
      <c r="AB27" s="48"/>
      <c r="AC27" s="115" t="str">
        <f>TEXT(IF($E25="","",(IF($E26="",T25/(15-(COUNTIF($E25:$S25,""))),(IF($E27="",(T25+T26)/(30-(COUNTIF($E25:$S25,"")+COUNTIF($E26:$S26,""))), (T25+T26+T27)/(45-(COUNTIF($E25:$S25,"")+COUNTIF($E26:$S26,"")+COUNTIF($E27:$S27,"")))))))),"0,00")</f>
        <v>2,00</v>
      </c>
    </row>
    <row r="28" spans="1:29" ht="15" customHeight="1" thickBot="1" x14ac:dyDescent="0.3">
      <c r="A28" s="255" t="s">
        <v>91</v>
      </c>
      <c r="B28" s="193"/>
      <c r="C28" s="194"/>
      <c r="D28" s="183" t="s">
        <v>24</v>
      </c>
      <c r="E28" s="73">
        <v>2</v>
      </c>
      <c r="F28" s="73">
        <v>2</v>
      </c>
      <c r="G28" s="73">
        <v>5</v>
      </c>
      <c r="H28" s="73">
        <v>5</v>
      </c>
      <c r="I28" s="73">
        <v>3</v>
      </c>
      <c r="J28" s="73">
        <v>1</v>
      </c>
      <c r="K28" s="73">
        <v>2</v>
      </c>
      <c r="L28" s="73">
        <v>5</v>
      </c>
      <c r="M28" s="73">
        <v>5</v>
      </c>
      <c r="N28" s="73">
        <v>2</v>
      </c>
      <c r="O28" s="59"/>
      <c r="P28" s="59"/>
      <c r="Q28" s="59"/>
      <c r="R28" s="59"/>
      <c r="S28" s="59"/>
      <c r="T28" s="60">
        <f t="shared" si="0"/>
        <v>32</v>
      </c>
      <c r="U28" s="237" t="s">
        <v>65</v>
      </c>
      <c r="V28" s="61">
        <f>SUM(T28:T31)+IF(ISNUMBER(U28),U28,0)+IF(ISNUMBER(U30),U30,0)+IF(ISNUMBER(U31),U31,0)</f>
        <v>68</v>
      </c>
      <c r="W28" s="50">
        <f>COUNTIF($E28:$S28,0)+COUNTIF($E29:$S29,0)+COUNTIF($E30:$S30,0)+COUNTIF($E31:$S31,0)</f>
        <v>7</v>
      </c>
      <c r="X28" s="50">
        <f>COUNTIF($E28:$S28,1)+COUNTIF($E29:$S29,1)+COUNTIF($E30:$S30,1)+COUNTIF($E31:$S31,1)</f>
        <v>2</v>
      </c>
      <c r="Y28" s="50">
        <f>COUNTIF($E28:$S28,2)+COUNTIF($E29:$S29,2)+COUNTIF($E30:$S30,2)+COUNTIF($E31:$S31,2)</f>
        <v>7</v>
      </c>
      <c r="Z28" s="50">
        <f>COUNTIF($E28:$S28,3)+COUNTIF($E29:$S29,3)+COUNTIF($E30:$S30,3)+COUNTIF($E31:$S31,3)</f>
        <v>9</v>
      </c>
      <c r="AA28" s="50">
        <f>COUNTIF($E28:$S28,5)+COUNTIF($E29:$S29,5)+COUNTIF($E30:$S30,5)+COUNTIF($E31:$S31,5)</f>
        <v>5</v>
      </c>
      <c r="AB28" s="51">
        <f>COUNTIF($E28:$S28,"5*")+COUNTIF($E29:$S29,"5*")+COUNTIF($E30:$S30,"5*")</f>
        <v>0</v>
      </c>
      <c r="AC28" s="112">
        <f>COUNTIF($E28:$S28,20)+COUNTIF($E29:$S29,20)+COUNTIF($E30:$S30,20)</f>
        <v>0</v>
      </c>
    </row>
    <row r="29" spans="1:29" ht="15.75" customHeight="1" thickBot="1" x14ac:dyDescent="0.3">
      <c r="A29" s="256"/>
      <c r="B29" s="187"/>
      <c r="C29" s="188"/>
      <c r="D29" s="189"/>
      <c r="E29" s="73">
        <v>2</v>
      </c>
      <c r="F29" s="73">
        <v>3</v>
      </c>
      <c r="G29" s="73">
        <v>2</v>
      </c>
      <c r="H29" s="73">
        <v>3</v>
      </c>
      <c r="I29" s="73">
        <v>3</v>
      </c>
      <c r="J29" s="73">
        <v>0</v>
      </c>
      <c r="K29" s="73">
        <v>3</v>
      </c>
      <c r="L29" s="73">
        <v>0</v>
      </c>
      <c r="M29" s="73">
        <v>3</v>
      </c>
      <c r="N29" s="73">
        <v>0</v>
      </c>
      <c r="O29" s="53"/>
      <c r="P29" s="53"/>
      <c r="Q29" s="53"/>
      <c r="R29" s="53"/>
      <c r="S29" s="53"/>
      <c r="T29" s="54">
        <f t="shared" si="0"/>
        <v>19</v>
      </c>
      <c r="U29" s="238"/>
      <c r="V29" s="55"/>
      <c r="W29" s="56"/>
      <c r="X29" s="56"/>
      <c r="Y29" s="56"/>
      <c r="Z29" s="56"/>
      <c r="AA29" s="56"/>
      <c r="AB29" s="57"/>
      <c r="AC29" s="113"/>
    </row>
    <row r="30" spans="1:29" ht="16.5" customHeight="1" thickBot="1" x14ac:dyDescent="0.3">
      <c r="A30" s="256"/>
      <c r="B30" s="187">
        <v>316</v>
      </c>
      <c r="C30" s="188" t="s">
        <v>93</v>
      </c>
      <c r="D30" s="189" t="s">
        <v>33</v>
      </c>
      <c r="E30" s="73">
        <v>1</v>
      </c>
      <c r="F30" s="73">
        <v>0</v>
      </c>
      <c r="G30" s="73">
        <v>3</v>
      </c>
      <c r="H30" s="73">
        <v>3</v>
      </c>
      <c r="I30" s="73">
        <v>5</v>
      </c>
      <c r="J30" s="73">
        <v>0</v>
      </c>
      <c r="K30" s="73">
        <v>0</v>
      </c>
      <c r="L30" s="73">
        <v>2</v>
      </c>
      <c r="M30" s="73">
        <v>3</v>
      </c>
      <c r="N30" s="73">
        <v>0</v>
      </c>
      <c r="O30" s="75"/>
      <c r="P30" s="75"/>
      <c r="Q30" s="75"/>
      <c r="R30" s="75"/>
      <c r="S30" s="75"/>
      <c r="T30" s="76">
        <f t="shared" si="0"/>
        <v>17</v>
      </c>
      <c r="U30" s="238"/>
      <c r="V30" s="125">
        <v>0.52500000000000002</v>
      </c>
      <c r="W30" s="39" t="s">
        <v>3</v>
      </c>
      <c r="X30" s="40"/>
      <c r="Y30" s="40"/>
      <c r="Z30" s="41"/>
      <c r="AA30" s="41"/>
      <c r="AB30" s="42"/>
      <c r="AC30" s="114" t="str">
        <f>TEXT( (V31-V30+0.00000000000001),"[hh].mm.ss")</f>
        <v>04.22.00</v>
      </c>
    </row>
    <row r="31" spans="1:29" ht="16.5" customHeight="1" thickBot="1" x14ac:dyDescent="0.3">
      <c r="A31" s="257"/>
      <c r="B31" s="190"/>
      <c r="C31" s="191"/>
      <c r="D31" s="192"/>
      <c r="E31" s="70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 t="str">
        <f t="shared" si="0"/>
        <v/>
      </c>
      <c r="U31" s="239"/>
      <c r="V31" s="125">
        <v>0.70694444444444438</v>
      </c>
      <c r="W31" s="44" t="s">
        <v>12</v>
      </c>
      <c r="X31" s="45"/>
      <c r="Y31" s="45"/>
      <c r="Z31" s="46"/>
      <c r="AA31" s="47"/>
      <c r="AB31" s="48"/>
      <c r="AC31" s="115" t="str">
        <f>TEXT(IF($E29="","",(IF($E30="",T29/(15-(COUNTIF($E29:$S29,""))),(IF($E31="",(T29+T30)/(30-(COUNTIF($E29:$S29,"")+COUNTIF($E30:$S30,""))), (T29+T30+T31)/(45-(COUNTIF($E29:$S29,"")+COUNTIF($E30:$S30,"")+COUNTIF($E31:$S31,"")))))))),"0,00")</f>
        <v>1,80</v>
      </c>
    </row>
    <row r="32" spans="1:29" ht="15.75" customHeight="1" thickBot="1" x14ac:dyDescent="0.3">
      <c r="A32" s="255" t="s">
        <v>91</v>
      </c>
      <c r="B32" s="193"/>
      <c r="C32" s="194"/>
      <c r="D32" s="183" t="s">
        <v>24</v>
      </c>
      <c r="E32" s="73">
        <v>3</v>
      </c>
      <c r="F32" s="73">
        <v>1</v>
      </c>
      <c r="G32" s="73">
        <v>5</v>
      </c>
      <c r="H32" s="73">
        <v>5</v>
      </c>
      <c r="I32" s="73">
        <v>5</v>
      </c>
      <c r="J32" s="73">
        <v>0</v>
      </c>
      <c r="K32" s="73">
        <v>5</v>
      </c>
      <c r="L32" s="73">
        <v>5</v>
      </c>
      <c r="M32" s="73">
        <v>5</v>
      </c>
      <c r="N32" s="73">
        <v>0</v>
      </c>
      <c r="O32" s="59"/>
      <c r="P32" s="59"/>
      <c r="Q32" s="59"/>
      <c r="R32" s="59"/>
      <c r="S32" s="59"/>
      <c r="T32" s="60">
        <f t="shared" si="0"/>
        <v>34</v>
      </c>
      <c r="U32" s="237" t="s">
        <v>66</v>
      </c>
      <c r="V32" s="61">
        <f>SUM(T32:T35)+IF(ISNUMBER(U32),U32,0)+IF(ISNUMBER(U34),U34,0)+IF(ISNUMBER(U35),U35,0)</f>
        <v>84</v>
      </c>
      <c r="W32" s="50">
        <f>COUNTIF($E32:$S32,0)+COUNTIF($E33:$S33,0)+COUNTIF($E34:$S34,0)+COUNTIF($E35:$S35,0)</f>
        <v>6</v>
      </c>
      <c r="X32" s="50">
        <f>COUNTIF($E32:$S32,1)+COUNTIF($E33:$S33,1)+COUNTIF($E34:$S34,1)+COUNTIF($E35:$S35,1)</f>
        <v>5</v>
      </c>
      <c r="Y32" s="50">
        <f>COUNTIF($E32:$S32,2)+COUNTIF($E33:$S33,2)+COUNTIF($E34:$S34,2)+COUNTIF($E35:$S35,2)</f>
        <v>2</v>
      </c>
      <c r="Z32" s="50">
        <f>COUNTIF($E32:$S32,3)+COUNTIF($E33:$S33,3)+COUNTIF($E34:$S34,3)+COUNTIF($E35:$S35,3)</f>
        <v>5</v>
      </c>
      <c r="AA32" s="50">
        <f>COUNTIF($E32:$S32,5)+COUNTIF($E33:$S33,5)+COUNTIF($E34:$S34,5)+COUNTIF($E35:$S35,5)</f>
        <v>12</v>
      </c>
      <c r="AB32" s="51">
        <f>COUNTIF($E32:$S32,"5*")+COUNTIF($E33:$S33,"5*")+COUNTIF($E34:$S34,"5*")</f>
        <v>0</v>
      </c>
      <c r="AC32" s="112">
        <f>COUNTIF($E32:$S32,20)+COUNTIF($E33:$S33,20)+COUNTIF($E34:$S34,20)</f>
        <v>0</v>
      </c>
    </row>
    <row r="33" spans="1:29" ht="15.75" customHeight="1" thickBot="1" x14ac:dyDescent="0.3">
      <c r="A33" s="256"/>
      <c r="B33" s="187"/>
      <c r="C33" s="188"/>
      <c r="D33" s="189"/>
      <c r="E33" s="73">
        <v>1</v>
      </c>
      <c r="F33" s="73">
        <v>0</v>
      </c>
      <c r="G33" s="73">
        <v>5</v>
      </c>
      <c r="H33" s="73">
        <v>5</v>
      </c>
      <c r="I33" s="73">
        <v>3</v>
      </c>
      <c r="J33" s="73">
        <v>1</v>
      </c>
      <c r="K33" s="73">
        <v>3</v>
      </c>
      <c r="L33" s="73">
        <v>3</v>
      </c>
      <c r="M33" s="73">
        <v>2</v>
      </c>
      <c r="N33" s="73">
        <v>2</v>
      </c>
      <c r="O33" s="53"/>
      <c r="P33" s="53"/>
      <c r="Q33" s="53"/>
      <c r="R33" s="53"/>
      <c r="S33" s="53"/>
      <c r="T33" s="54">
        <f t="shared" si="0"/>
        <v>25</v>
      </c>
      <c r="U33" s="238"/>
      <c r="V33" s="55"/>
      <c r="W33" s="56"/>
      <c r="X33" s="56"/>
      <c r="Y33" s="56"/>
      <c r="Z33" s="56"/>
      <c r="AA33" s="56"/>
      <c r="AB33" s="57"/>
      <c r="AC33" s="113"/>
    </row>
    <row r="34" spans="1:29" ht="16.5" customHeight="1" thickBot="1" x14ac:dyDescent="0.3">
      <c r="A34" s="256"/>
      <c r="B34" s="187">
        <v>317</v>
      </c>
      <c r="C34" s="188" t="s">
        <v>94</v>
      </c>
      <c r="D34" s="189" t="s">
        <v>95</v>
      </c>
      <c r="E34" s="73">
        <v>1</v>
      </c>
      <c r="F34" s="73">
        <v>0</v>
      </c>
      <c r="G34" s="73">
        <v>5</v>
      </c>
      <c r="H34" s="73">
        <v>5</v>
      </c>
      <c r="I34" s="73">
        <v>5</v>
      </c>
      <c r="J34" s="73">
        <v>0</v>
      </c>
      <c r="K34" s="73">
        <v>1</v>
      </c>
      <c r="L34" s="73">
        <v>5</v>
      </c>
      <c r="M34" s="73">
        <v>3</v>
      </c>
      <c r="N34" s="73">
        <v>0</v>
      </c>
      <c r="O34" s="75"/>
      <c r="P34" s="75"/>
      <c r="Q34" s="75"/>
      <c r="R34" s="75"/>
      <c r="S34" s="75"/>
      <c r="T34" s="76">
        <f t="shared" si="0"/>
        <v>25</v>
      </c>
      <c r="U34" s="238"/>
      <c r="V34" s="125">
        <v>0.52569444444444446</v>
      </c>
      <c r="W34" s="39" t="s">
        <v>3</v>
      </c>
      <c r="X34" s="40"/>
      <c r="Y34" s="40"/>
      <c r="Z34" s="41"/>
      <c r="AA34" s="41"/>
      <c r="AB34" s="42"/>
      <c r="AC34" s="114" t="str">
        <f>TEXT( (V35-V34+0.00000000000001),"[hh].mm.ss")</f>
        <v>03.37.00</v>
      </c>
    </row>
    <row r="35" spans="1:29" ht="16.5" customHeight="1" thickBot="1" x14ac:dyDescent="0.3">
      <c r="A35" s="257"/>
      <c r="B35" s="190"/>
      <c r="C35" s="191"/>
      <c r="D35" s="192"/>
      <c r="E35" s="79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1" t="str">
        <f t="shared" si="0"/>
        <v/>
      </c>
      <c r="U35" s="239"/>
      <c r="V35" s="216">
        <v>0.67638888888888893</v>
      </c>
      <c r="W35" s="44" t="s">
        <v>12</v>
      </c>
      <c r="X35" s="45"/>
      <c r="Y35" s="45"/>
      <c r="Z35" s="46"/>
      <c r="AA35" s="47"/>
      <c r="AB35" s="48"/>
      <c r="AC35" s="115" t="str">
        <f>TEXT(IF($E33="","",(IF($E34="",T33/(15-(COUNTIF($E33:$S33,""))),(IF($E35="",(T33+T34)/(30-(COUNTIF($E33:$S33,"")+COUNTIF($E34:$S34,""))), (T33+T34+T35)/(45-(COUNTIF($E33:$S33,"")+COUNTIF($E34:$S34,"")+COUNTIF($E35:$S35,"")))))))),"0,00")</f>
        <v>2,50</v>
      </c>
    </row>
    <row r="43" spans="1:29" ht="13.5" thickBot="1" x14ac:dyDescent="0.25"/>
    <row r="44" spans="1:29" ht="15" customHeight="1" thickBot="1" x14ac:dyDescent="0.3">
      <c r="A44" s="255"/>
      <c r="B44" s="155"/>
      <c r="C44" s="156"/>
      <c r="D44" s="151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59"/>
      <c r="P44" s="59"/>
      <c r="Q44" s="59"/>
      <c r="R44" s="59"/>
      <c r="S44" s="59"/>
      <c r="T44" s="60"/>
      <c r="U44" s="237"/>
      <c r="V44" s="61"/>
      <c r="W44" s="50"/>
      <c r="X44" s="50"/>
      <c r="Y44" s="50"/>
      <c r="Z44" s="50"/>
      <c r="AA44" s="50"/>
      <c r="AB44" s="51"/>
      <c r="AC44" s="52"/>
    </row>
    <row r="45" spans="1:29" ht="15.75" customHeight="1" thickBot="1" x14ac:dyDescent="0.3">
      <c r="A45" s="256"/>
      <c r="B45" s="143"/>
      <c r="C45" s="144"/>
      <c r="D45" s="15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53"/>
      <c r="P45" s="53"/>
      <c r="Q45" s="53"/>
      <c r="R45" s="53"/>
      <c r="S45" s="53"/>
      <c r="T45" s="54"/>
      <c r="U45" s="238"/>
      <c r="V45" s="55"/>
      <c r="W45" s="56"/>
      <c r="X45" s="56"/>
      <c r="Y45" s="56"/>
      <c r="Z45" s="56"/>
      <c r="AA45" s="56"/>
      <c r="AB45" s="57"/>
      <c r="AC45" s="58"/>
    </row>
    <row r="46" spans="1:29" ht="16.5" customHeight="1" thickBot="1" x14ac:dyDescent="0.3">
      <c r="A46" s="256"/>
      <c r="B46" s="143"/>
      <c r="C46" s="144"/>
      <c r="D46" s="15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5"/>
      <c r="P46" s="75"/>
      <c r="Q46" s="75"/>
      <c r="R46" s="75"/>
      <c r="S46" s="75"/>
      <c r="T46" s="76"/>
      <c r="U46" s="238"/>
      <c r="V46" s="125"/>
      <c r="W46" s="39"/>
      <c r="X46" s="40"/>
      <c r="Y46" s="40"/>
      <c r="Z46" s="41"/>
      <c r="AA46" s="41"/>
      <c r="AB46" s="42"/>
      <c r="AC46" s="43"/>
    </row>
    <row r="47" spans="1:29" ht="16.5" customHeight="1" thickBot="1" x14ac:dyDescent="0.3">
      <c r="A47" s="257"/>
      <c r="B47" s="157"/>
      <c r="C47" s="158"/>
      <c r="D47" s="153"/>
      <c r="E47" s="70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2"/>
      <c r="U47" s="239"/>
      <c r="V47" s="125"/>
      <c r="W47" s="44"/>
      <c r="X47" s="45"/>
      <c r="Y47" s="45"/>
      <c r="Z47" s="46"/>
      <c r="AA47" s="47"/>
      <c r="AB47" s="48"/>
      <c r="AC47" s="49"/>
    </row>
    <row r="48" spans="1:29" ht="15.75" thickBot="1" x14ac:dyDescent="0.3">
      <c r="A48" s="255"/>
      <c r="B48" s="155"/>
      <c r="C48" s="156"/>
      <c r="D48" s="151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59"/>
      <c r="P48" s="59"/>
      <c r="Q48" s="59"/>
      <c r="R48" s="59"/>
      <c r="S48" s="59"/>
      <c r="T48" s="60"/>
      <c r="U48" s="237"/>
      <c r="V48" s="61"/>
      <c r="W48" s="50"/>
      <c r="X48" s="50"/>
      <c r="Y48" s="50"/>
      <c r="Z48" s="50"/>
      <c r="AA48" s="50"/>
      <c r="AB48" s="51"/>
      <c r="AC48" s="52"/>
    </row>
    <row r="49" spans="1:29" ht="15.75" thickBot="1" x14ac:dyDescent="0.3">
      <c r="A49" s="256"/>
      <c r="B49" s="143"/>
      <c r="C49" s="144"/>
      <c r="D49" s="152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53"/>
      <c r="P49" s="53"/>
      <c r="Q49" s="53"/>
      <c r="R49" s="53"/>
      <c r="S49" s="53"/>
      <c r="T49" s="54"/>
      <c r="U49" s="238"/>
      <c r="V49" s="55"/>
      <c r="W49" s="56"/>
      <c r="X49" s="56"/>
      <c r="Y49" s="56"/>
      <c r="Z49" s="56"/>
      <c r="AA49" s="56"/>
      <c r="AB49" s="57"/>
      <c r="AC49" s="58"/>
    </row>
    <row r="50" spans="1:29" ht="18.75" thickBot="1" x14ac:dyDescent="0.3">
      <c r="A50" s="256"/>
      <c r="B50" s="143"/>
      <c r="C50" s="144"/>
      <c r="D50" s="152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5"/>
      <c r="P50" s="75"/>
      <c r="Q50" s="75"/>
      <c r="R50" s="75"/>
      <c r="S50" s="75"/>
      <c r="T50" s="76"/>
      <c r="U50" s="238"/>
      <c r="V50" s="125"/>
      <c r="W50" s="39"/>
      <c r="X50" s="40"/>
      <c r="Y50" s="40"/>
      <c r="Z50" s="41"/>
      <c r="AA50" s="41"/>
      <c r="AB50" s="42"/>
      <c r="AC50" s="43"/>
    </row>
    <row r="51" spans="1:29" ht="18.75" thickBot="1" x14ac:dyDescent="0.3">
      <c r="A51" s="257"/>
      <c r="B51" s="157"/>
      <c r="C51" s="158"/>
      <c r="D51" s="153"/>
      <c r="E51" s="70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2"/>
      <c r="U51" s="239"/>
      <c r="V51" s="125"/>
      <c r="W51" s="44"/>
      <c r="X51" s="45"/>
      <c r="Y51" s="45"/>
      <c r="Z51" s="46"/>
      <c r="AA51" s="47"/>
      <c r="AB51" s="48"/>
      <c r="AC51" s="49"/>
    </row>
    <row r="52" spans="1:29" ht="15.75" thickBot="1" x14ac:dyDescent="0.3">
      <c r="A52" s="204"/>
      <c r="B52" s="155"/>
      <c r="C52" s="156"/>
      <c r="D52" s="154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59"/>
      <c r="P52" s="59"/>
      <c r="Q52" s="59"/>
      <c r="R52" s="59"/>
      <c r="S52" s="59"/>
      <c r="T52" s="60"/>
      <c r="U52" s="237"/>
      <c r="V52" s="61"/>
      <c r="W52" s="50"/>
      <c r="X52" s="50"/>
      <c r="Y52" s="50"/>
      <c r="Z52" s="50"/>
      <c r="AA52" s="50"/>
      <c r="AB52" s="51"/>
      <c r="AC52" s="52"/>
    </row>
    <row r="53" spans="1:29" ht="15.75" thickBot="1" x14ac:dyDescent="0.3">
      <c r="A53" s="213"/>
      <c r="B53" s="143"/>
      <c r="C53" s="144"/>
      <c r="D53" s="152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53"/>
      <c r="P53" s="53"/>
      <c r="Q53" s="53"/>
      <c r="R53" s="53"/>
      <c r="S53" s="53"/>
      <c r="T53" s="54"/>
      <c r="U53" s="238"/>
      <c r="V53" s="55"/>
      <c r="W53" s="56"/>
      <c r="X53" s="56"/>
      <c r="Y53" s="56"/>
      <c r="Z53" s="56"/>
      <c r="AA53" s="56"/>
      <c r="AB53" s="57"/>
      <c r="AC53" s="58"/>
    </row>
    <row r="54" spans="1:29" ht="18.75" thickBot="1" x14ac:dyDescent="0.3">
      <c r="A54" s="214"/>
      <c r="B54" s="143"/>
      <c r="C54" s="144"/>
      <c r="D54" s="152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5"/>
      <c r="P54" s="75"/>
      <c r="Q54" s="75"/>
      <c r="R54" s="75"/>
      <c r="S54" s="75"/>
      <c r="T54" s="76"/>
      <c r="U54" s="238"/>
      <c r="V54" s="125"/>
      <c r="W54" s="39"/>
      <c r="X54" s="40"/>
      <c r="Y54" s="40"/>
      <c r="Z54" s="41"/>
      <c r="AA54" s="41"/>
      <c r="AB54" s="42"/>
      <c r="AC54" s="43"/>
    </row>
    <row r="55" spans="1:29" ht="18.75" thickBot="1" x14ac:dyDescent="0.3">
      <c r="A55" s="215"/>
      <c r="B55" s="157"/>
      <c r="C55" s="158"/>
      <c r="D55" s="153"/>
      <c r="E55" s="70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2"/>
      <c r="U55" s="239"/>
      <c r="V55" s="125"/>
      <c r="W55" s="44"/>
      <c r="X55" s="45"/>
      <c r="Y55" s="45"/>
      <c r="Z55" s="46"/>
      <c r="AA55" s="47"/>
      <c r="AB55" s="48"/>
      <c r="AC55" s="49"/>
    </row>
    <row r="56" spans="1:29" ht="15.75" thickBot="1" x14ac:dyDescent="0.3">
      <c r="A56" s="204"/>
      <c r="B56" s="98"/>
      <c r="C56" s="148"/>
      <c r="D56" s="149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59"/>
      <c r="P56" s="59"/>
      <c r="Q56" s="59"/>
      <c r="R56" s="59"/>
      <c r="S56" s="59"/>
      <c r="T56" s="60"/>
      <c r="U56" s="237"/>
      <c r="V56" s="61"/>
      <c r="W56" s="50"/>
      <c r="X56" s="50"/>
      <c r="Y56" s="50"/>
      <c r="Z56" s="50"/>
      <c r="AA56" s="50"/>
      <c r="AB56" s="51"/>
      <c r="AC56" s="52"/>
    </row>
    <row r="57" spans="1:29" ht="15.75" thickBot="1" x14ac:dyDescent="0.3">
      <c r="A57" s="213"/>
      <c r="B57" s="101"/>
      <c r="C57" s="150"/>
      <c r="D57" s="145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53"/>
      <c r="P57" s="53"/>
      <c r="Q57" s="53"/>
      <c r="R57" s="53"/>
      <c r="S57" s="53"/>
      <c r="T57" s="54"/>
      <c r="U57" s="238"/>
      <c r="V57" s="55"/>
      <c r="W57" s="56"/>
      <c r="X57" s="56"/>
      <c r="Y57" s="56"/>
      <c r="Z57" s="56"/>
      <c r="AA57" s="56"/>
      <c r="AB57" s="57"/>
      <c r="AC57" s="58"/>
    </row>
    <row r="58" spans="1:29" ht="18.75" thickBot="1" x14ac:dyDescent="0.3">
      <c r="A58" s="214"/>
      <c r="B58" s="101"/>
      <c r="C58" s="150"/>
      <c r="D58" s="145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5"/>
      <c r="P58" s="75"/>
      <c r="Q58" s="75"/>
      <c r="R58" s="75"/>
      <c r="S58" s="75"/>
      <c r="T58" s="76"/>
      <c r="U58" s="238"/>
      <c r="V58" s="125"/>
      <c r="W58" s="39"/>
      <c r="X58" s="40"/>
      <c r="Y58" s="40"/>
      <c r="Z58" s="41"/>
      <c r="AA58" s="41"/>
      <c r="AB58" s="42"/>
      <c r="AC58" s="43"/>
    </row>
    <row r="59" spans="1:29" ht="18.75" thickBot="1" x14ac:dyDescent="0.3">
      <c r="A59" s="215"/>
      <c r="B59" s="104"/>
      <c r="C59" s="146"/>
      <c r="D59" s="147"/>
      <c r="E59" s="70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2"/>
      <c r="U59" s="239"/>
      <c r="V59" s="125"/>
      <c r="W59" s="44"/>
      <c r="X59" s="45"/>
      <c r="Y59" s="45"/>
      <c r="Z59" s="46"/>
      <c r="AA59" s="47"/>
      <c r="AB59" s="48"/>
      <c r="AC59" s="49"/>
    </row>
  </sheetData>
  <mergeCells count="25">
    <mergeCell ref="U56:U59"/>
    <mergeCell ref="A32:A35"/>
    <mergeCell ref="U32:U35"/>
    <mergeCell ref="A12:A15"/>
    <mergeCell ref="U12:U15"/>
    <mergeCell ref="A24:A27"/>
    <mergeCell ref="U24:U27"/>
    <mergeCell ref="A44:A47"/>
    <mergeCell ref="U44:U47"/>
    <mergeCell ref="A48:A51"/>
    <mergeCell ref="U48:U51"/>
    <mergeCell ref="U52:U55"/>
    <mergeCell ref="A20:A23"/>
    <mergeCell ref="U20:U23"/>
    <mergeCell ref="A16:A19"/>
    <mergeCell ref="U16:U19"/>
    <mergeCell ref="A28:A31"/>
    <mergeCell ref="U28:U31"/>
    <mergeCell ref="A8:A11"/>
    <mergeCell ref="U8:U11"/>
    <mergeCell ref="A1:C1"/>
    <mergeCell ref="D1:S1"/>
    <mergeCell ref="A2:C2"/>
    <mergeCell ref="D2:S2"/>
    <mergeCell ref="A3:AB3"/>
  </mergeCells>
  <pageMargins left="0.19685039370078741" right="0.15748031496062992" top="0.44" bottom="0.17" header="0.31496062992125984" footer="0.31496062992125984"/>
  <pageSetup paperSize="9" scale="8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285156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28" t="s">
        <v>22</v>
      </c>
      <c r="B1" s="229"/>
      <c r="C1" s="230"/>
      <c r="D1" s="220" t="s">
        <v>42</v>
      </c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2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0.25" customHeight="1" thickBot="1" x14ac:dyDescent="0.45">
      <c r="A2" s="231"/>
      <c r="B2" s="232"/>
      <c r="C2" s="233"/>
      <c r="D2" s="223" t="s">
        <v>19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5"/>
      <c r="T2" s="3"/>
      <c r="U2" s="3"/>
      <c r="V2" s="3"/>
      <c r="W2" s="3"/>
      <c r="X2" s="3"/>
      <c r="Y2" s="3"/>
      <c r="Z2" s="3"/>
      <c r="AA2" s="3"/>
      <c r="AB2" s="4"/>
      <c r="AC2" s="5" t="s">
        <v>7</v>
      </c>
    </row>
    <row r="3" spans="1:29" ht="33" x14ac:dyDescent="0.6">
      <c r="A3" s="226" t="s">
        <v>11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34.5" customHeight="1" thickBot="1" x14ac:dyDescent="0.3">
      <c r="A5" s="210"/>
      <c r="B5" s="209" t="s">
        <v>102</v>
      </c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42917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07" t="s">
        <v>15</v>
      </c>
      <c r="B6" s="67" t="s">
        <v>16</v>
      </c>
      <c r="C6" s="68"/>
      <c r="D6" s="69" t="s">
        <v>21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0</v>
      </c>
      <c r="U6" s="26"/>
      <c r="V6" s="27"/>
      <c r="W6" s="28" t="s">
        <v>10</v>
      </c>
      <c r="X6" s="29"/>
      <c r="Y6" s="29"/>
      <c r="Z6" s="30"/>
      <c r="AA6" s="30"/>
      <c r="AB6" s="30"/>
      <c r="AC6" s="127"/>
    </row>
    <row r="7" spans="1:29" ht="15.75" thickBot="1" x14ac:dyDescent="0.3">
      <c r="A7" s="208" t="s">
        <v>4</v>
      </c>
      <c r="B7" s="107" t="s">
        <v>17</v>
      </c>
      <c r="C7" s="108"/>
      <c r="D7" s="109" t="s">
        <v>20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3" t="s">
        <v>8</v>
      </c>
      <c r="U7" s="33" t="s">
        <v>1</v>
      </c>
      <c r="V7" s="34" t="s">
        <v>9</v>
      </c>
      <c r="W7" s="35">
        <v>0</v>
      </c>
      <c r="X7" s="36">
        <v>1</v>
      </c>
      <c r="Y7" s="36">
        <v>2</v>
      </c>
      <c r="Z7" s="36">
        <v>3</v>
      </c>
      <c r="AA7" s="36">
        <v>5</v>
      </c>
      <c r="AB7" s="37" t="s">
        <v>2</v>
      </c>
      <c r="AC7" s="123">
        <v>20</v>
      </c>
    </row>
    <row r="8" spans="1:29" ht="15" customHeight="1" x14ac:dyDescent="0.25">
      <c r="A8" s="204"/>
      <c r="B8" s="140"/>
      <c r="C8" s="141"/>
      <c r="D8" s="142" t="s">
        <v>76</v>
      </c>
      <c r="E8" s="73">
        <v>0</v>
      </c>
      <c r="F8" s="59">
        <v>0</v>
      </c>
      <c r="G8" s="59">
        <v>0</v>
      </c>
      <c r="H8" s="59">
        <v>0</v>
      </c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>
        <f t="shared" ref="T8:T11" si="0">IF(E8="","",SUM(E8:S8)+(COUNTIF(E8:S8,"5*")*5))</f>
        <v>0</v>
      </c>
      <c r="U8" s="258" t="s">
        <v>60</v>
      </c>
      <c r="V8" s="61">
        <f>SUM(T8:T11)+IF(ISNUMBER(U8),U8,0)+IF(ISNUMBER(U10),U10,0)+IF(ISNUMBER(U11),U11,0)</f>
        <v>1</v>
      </c>
      <c r="W8" s="50">
        <f>COUNTIF($E8:$S8,0)+COUNTIF($E9:$S9,0)+COUNTIF($E10:$S10,0)+COUNTIF($E11:$S11,0)</f>
        <v>11</v>
      </c>
      <c r="X8" s="50">
        <f>COUNTIF($E8:$S8,1)+COUNTIF($E9:$S9,1)+COUNTIF($E10:$S10,1)+COUNTIF($E11:$S11,1)</f>
        <v>1</v>
      </c>
      <c r="Y8" s="50">
        <f>COUNTIF($E8:$S8,2)+COUNTIF($E9:$S9,2)+COUNTIF($E10:$S10,2)+COUNTIF($E11:$S11,2)</f>
        <v>0</v>
      </c>
      <c r="Z8" s="50">
        <f>COUNTIF($E8:$S8,3)+COUNTIF($E9:$S9,3)+COUNTIF($E10:$S10,3)+COUNTIF($E11:$S11,3)</f>
        <v>0</v>
      </c>
      <c r="AA8" s="50">
        <f>COUNTIF($E8:$S8,5)+COUNTIF($E9:$S9,5)+COUNTIF($E10:$S10,5)+COUNTIF($E11:$S11,5)</f>
        <v>0</v>
      </c>
      <c r="AB8" s="51">
        <f>COUNTIF($E8:$S8,"5*")+COUNTIF($E9:$S9,"5*")+COUNTIF($E10:$S10,"5*")</f>
        <v>0</v>
      </c>
      <c r="AC8" s="112">
        <f>COUNTIF($E8:$S8,20)+COUNTIF($E9:$S9,20)+COUNTIF($E10:$S10,20)</f>
        <v>0</v>
      </c>
    </row>
    <row r="9" spans="1:29" ht="15.75" customHeight="1" thickBot="1" x14ac:dyDescent="0.3">
      <c r="A9" s="261" t="s">
        <v>7</v>
      </c>
      <c r="B9" s="134"/>
      <c r="C9" s="135"/>
      <c r="D9" s="136"/>
      <c r="E9" s="62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4">
        <f t="shared" si="0"/>
        <v>0</v>
      </c>
      <c r="U9" s="259"/>
      <c r="V9" s="55"/>
      <c r="W9" s="56"/>
      <c r="X9" s="56"/>
      <c r="Y9" s="56"/>
      <c r="Z9" s="56"/>
      <c r="AA9" s="56"/>
      <c r="AB9" s="57"/>
      <c r="AC9" s="113"/>
    </row>
    <row r="10" spans="1:29" ht="16.5" customHeight="1" thickBot="1" x14ac:dyDescent="0.3">
      <c r="A10" s="262"/>
      <c r="B10" s="205">
        <v>302</v>
      </c>
      <c r="C10" s="206" t="s">
        <v>43</v>
      </c>
      <c r="D10" s="206" t="s">
        <v>101</v>
      </c>
      <c r="E10" s="74">
        <v>0</v>
      </c>
      <c r="F10" s="128">
        <v>1</v>
      </c>
      <c r="G10" s="128">
        <v>0</v>
      </c>
      <c r="H10" s="128">
        <v>0</v>
      </c>
      <c r="I10" s="128"/>
      <c r="J10" s="128"/>
      <c r="K10" s="128"/>
      <c r="L10" s="128"/>
      <c r="M10" s="128"/>
      <c r="N10" s="128"/>
      <c r="O10" s="128"/>
      <c r="P10" s="75"/>
      <c r="Q10" s="75"/>
      <c r="R10" s="75"/>
      <c r="S10" s="75"/>
      <c r="T10" s="76">
        <f t="shared" si="0"/>
        <v>1</v>
      </c>
      <c r="U10" s="259"/>
      <c r="V10" s="77"/>
      <c r="W10" s="39" t="s">
        <v>3</v>
      </c>
      <c r="X10" s="40"/>
      <c r="Y10" s="40"/>
      <c r="Z10" s="41"/>
      <c r="AA10" s="41"/>
      <c r="AB10" s="42"/>
      <c r="AC10" s="114" t="str">
        <f>TEXT( (V11-V10+0.00000000000001),"[hh].mm.ss")</f>
        <v>00.00.00</v>
      </c>
    </row>
    <row r="11" spans="1:29" ht="16.5" customHeight="1" thickBot="1" x14ac:dyDescent="0.3">
      <c r="A11" s="263"/>
      <c r="B11" s="137"/>
      <c r="C11" s="138"/>
      <c r="D11" s="139"/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 t="str">
        <f t="shared" si="0"/>
        <v/>
      </c>
      <c r="U11" s="260"/>
      <c r="V11" s="78"/>
      <c r="W11" s="44" t="s">
        <v>12</v>
      </c>
      <c r="X11" s="45"/>
      <c r="Y11" s="45"/>
      <c r="Z11" s="46"/>
      <c r="AA11" s="47"/>
      <c r="AB11" s="48"/>
      <c r="AC11" s="115" t="str">
        <f>TEXT(IF($E9="","",(IF($E10="",T9/(15-(COUNTIF($E9:$S9,""))),(IF($E11="",(T9+T10)/(30-(COUNTIF($E9:$S9,"")+COUNTIF($E10:$S10,""))), (T9+T10+T11)/(45-(COUNTIF($E9:$S9,"")+COUNTIF($E10:$S10,"")+COUNTIF($E11:$S11,"")))))))),"0,00")</f>
        <v>0,13</v>
      </c>
    </row>
    <row r="12" spans="1:29" ht="15.75" x14ac:dyDescent="0.25">
      <c r="A12" s="204"/>
      <c r="B12" s="140"/>
      <c r="C12" s="141"/>
      <c r="D12" s="142" t="s">
        <v>77</v>
      </c>
      <c r="E12" s="73">
        <v>0</v>
      </c>
      <c r="F12" s="59">
        <v>3</v>
      </c>
      <c r="G12" s="59">
        <v>0</v>
      </c>
      <c r="H12" s="59">
        <v>0</v>
      </c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0">
        <f t="shared" ref="T12:T23" si="1">IF(E12="","",SUM(E12:S12)+(COUNTIF(E12:S12,"5*")*5))</f>
        <v>3</v>
      </c>
      <c r="U12" s="237" t="s">
        <v>61</v>
      </c>
      <c r="V12" s="61">
        <f>SUM(T12:T15)+IF(ISNUMBER(U12),U12,0)+IF(ISNUMBER(U14),U14,0)+IF(ISNUMBER(U15),U15,0)</f>
        <v>4</v>
      </c>
      <c r="W12" s="50">
        <f>COUNTIF($E12:$S12,0)+COUNTIF($E13:$S13,0)+COUNTIF($E14:$S14,0)+COUNTIF($E15:$S15,0)</f>
        <v>10</v>
      </c>
      <c r="X12" s="50">
        <f>COUNTIF($E12:$S12,1)+COUNTIF($E13:$S13,1)+COUNTIF($E14:$S14,1)+COUNTIF($E15:$S15,1)</f>
        <v>1</v>
      </c>
      <c r="Y12" s="50">
        <f>COUNTIF($E12:$S12,2)+COUNTIF($E13:$S13,2)+COUNTIF($E14:$S14,2)+COUNTIF($E15:$S15,2)</f>
        <v>0</v>
      </c>
      <c r="Z12" s="50">
        <f>COUNTIF($E12:$S12,3)+COUNTIF($E13:$S13,3)+COUNTIF($E14:$S14,3)+COUNTIF($E15:$S15,3)</f>
        <v>1</v>
      </c>
      <c r="AA12" s="50">
        <f>COUNTIF($E12:$S12,5)+COUNTIF($E13:$S13,5)+COUNTIF($E14:$S14,5)+COUNTIF($E15:$S15,5)</f>
        <v>0</v>
      </c>
      <c r="AB12" s="51">
        <f>COUNTIF($E12:$S12,"5*")+COUNTIF($E13:$S13,"5*")+COUNTIF($E14:$S14,"5*")</f>
        <v>0</v>
      </c>
      <c r="AC12" s="112">
        <f>COUNTIF($E12:$S12,20)+COUNTIF($E13:$S13,20)+COUNTIF($E14:$S14,20)</f>
        <v>0</v>
      </c>
    </row>
    <row r="13" spans="1:29" ht="16.5" thickBot="1" x14ac:dyDescent="0.3">
      <c r="A13" s="261" t="s">
        <v>7</v>
      </c>
      <c r="B13" s="134"/>
      <c r="C13" s="135"/>
      <c r="D13" s="136"/>
      <c r="E13" s="62">
        <v>0</v>
      </c>
      <c r="F13" s="53">
        <v>1</v>
      </c>
      <c r="G13" s="53">
        <v>0</v>
      </c>
      <c r="H13" s="53">
        <v>0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4">
        <f t="shared" si="1"/>
        <v>1</v>
      </c>
      <c r="U13" s="238"/>
      <c r="V13" s="55"/>
      <c r="W13" s="56"/>
      <c r="X13" s="56"/>
      <c r="Y13" s="56"/>
      <c r="Z13" s="56"/>
      <c r="AA13" s="56"/>
      <c r="AB13" s="57"/>
      <c r="AC13" s="113"/>
    </row>
    <row r="14" spans="1:29" ht="16.5" thickBot="1" x14ac:dyDescent="0.3">
      <c r="A14" s="262"/>
      <c r="B14" s="205">
        <v>304</v>
      </c>
      <c r="C14" s="206" t="s">
        <v>44</v>
      </c>
      <c r="D14" s="206" t="s">
        <v>45</v>
      </c>
      <c r="E14" s="74">
        <v>0</v>
      </c>
      <c r="F14" s="75">
        <v>0</v>
      </c>
      <c r="G14" s="75">
        <v>0</v>
      </c>
      <c r="H14" s="75">
        <v>0</v>
      </c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6">
        <f t="shared" si="1"/>
        <v>0</v>
      </c>
      <c r="U14" s="238"/>
      <c r="V14" s="77"/>
      <c r="W14" s="39" t="s">
        <v>3</v>
      </c>
      <c r="X14" s="40"/>
      <c r="Y14" s="40"/>
      <c r="Z14" s="41"/>
      <c r="AA14" s="41"/>
      <c r="AB14" s="42"/>
      <c r="AC14" s="114" t="str">
        <f>TEXT( (V15-V14+0.00000000000001),"[hh].mm.ss")</f>
        <v>00.00.00</v>
      </c>
    </row>
    <row r="15" spans="1:29" ht="16.5" thickBot="1" x14ac:dyDescent="0.3">
      <c r="A15" s="263"/>
      <c r="B15" s="137"/>
      <c r="C15" s="138"/>
      <c r="D15" s="139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 t="str">
        <f t="shared" si="1"/>
        <v/>
      </c>
      <c r="U15" s="239"/>
      <c r="V15" s="78"/>
      <c r="W15" s="44" t="s">
        <v>12</v>
      </c>
      <c r="X15" s="45"/>
      <c r="Y15" s="45"/>
      <c r="Z15" s="46"/>
      <c r="AA15" s="47"/>
      <c r="AB15" s="48"/>
      <c r="AC15" s="115" t="str">
        <f>TEXT(IF($E13="","",(IF($E14="",T13/(15-(COUNTIF($E13:$S13,""))),(IF($E15="",(T13+T14)/(30-(COUNTIF($E13:$S13,"")+COUNTIF($E14:$S14,""))), (T13+T14+T15)/(45-(COUNTIF($E13:$S13,"")+COUNTIF($E14:$S14,"")+COUNTIF($E15:$S15,"")))))))),"0,00")</f>
        <v>0,13</v>
      </c>
    </row>
    <row r="16" spans="1:29" ht="15.75" x14ac:dyDescent="0.25">
      <c r="A16" s="204"/>
      <c r="B16" s="140"/>
      <c r="C16" s="141"/>
      <c r="D16" s="142" t="s">
        <v>77</v>
      </c>
      <c r="E16" s="73">
        <v>5</v>
      </c>
      <c r="F16" s="59">
        <v>5</v>
      </c>
      <c r="G16" s="59">
        <v>1</v>
      </c>
      <c r="H16" s="59">
        <v>0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60">
        <f t="shared" si="1"/>
        <v>11</v>
      </c>
      <c r="U16" s="237" t="s">
        <v>62</v>
      </c>
      <c r="V16" s="61">
        <f>SUM(T16:T19)+IF(ISNUMBER(U16),U16,0)+IF(ISNUMBER(U18),U18,0)+IF(ISNUMBER(U19),U19,0)</f>
        <v>15</v>
      </c>
      <c r="W16" s="50">
        <f>COUNTIF($E16:$S16,0)+COUNTIF($E17:$S17,0)+COUNTIF($E18:$S18,0)+COUNTIF($E19:$S19,0)</f>
        <v>7</v>
      </c>
      <c r="X16" s="50">
        <f>COUNTIF($E16:$S16,1)+COUNTIF($E17:$S17,1)+COUNTIF($E18:$S18,1)+COUNTIF($E19:$S19,1)</f>
        <v>2</v>
      </c>
      <c r="Y16" s="50">
        <f>COUNTIF($E16:$S16,2)+COUNTIF($E17:$S17,2)+COUNTIF($E18:$S18,2)+COUNTIF($E19:$S19,2)</f>
        <v>0</v>
      </c>
      <c r="Z16" s="50">
        <f>COUNTIF($E16:$S16,3)+COUNTIF($E17:$S17,3)+COUNTIF($E18:$S18,3)+COUNTIF($E19:$S19,3)</f>
        <v>1</v>
      </c>
      <c r="AA16" s="50">
        <f>COUNTIF($E16:$S16,5)+COUNTIF($E17:$S17,5)+COUNTIF($E18:$S18,5)+COUNTIF($E19:$S19,5)</f>
        <v>2</v>
      </c>
      <c r="AB16" s="51">
        <f>COUNTIF($E16:$S16,"5*")+COUNTIF($E17:$S17,"5*")+COUNTIF($E18:$S18,"5*")</f>
        <v>0</v>
      </c>
      <c r="AC16" s="112">
        <f>COUNTIF($E16:$S16,20)+COUNTIF($E17:$S17,20)+COUNTIF($E18:$S18,20)</f>
        <v>0</v>
      </c>
    </row>
    <row r="17" spans="1:29" ht="16.5" thickBot="1" x14ac:dyDescent="0.3">
      <c r="A17" s="261" t="s">
        <v>7</v>
      </c>
      <c r="B17" s="134"/>
      <c r="C17" s="135"/>
      <c r="D17" s="136"/>
      <c r="E17" s="62">
        <v>0</v>
      </c>
      <c r="F17" s="53">
        <v>3</v>
      </c>
      <c r="G17" s="53">
        <v>0</v>
      </c>
      <c r="H17" s="53">
        <v>0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4">
        <f t="shared" si="1"/>
        <v>3</v>
      </c>
      <c r="U17" s="238"/>
      <c r="V17" s="55"/>
      <c r="W17" s="56"/>
      <c r="X17" s="56"/>
      <c r="Y17" s="56"/>
      <c r="Z17" s="56"/>
      <c r="AA17" s="56"/>
      <c r="AB17" s="57"/>
      <c r="AC17" s="113"/>
    </row>
    <row r="18" spans="1:29" ht="16.5" thickBot="1" x14ac:dyDescent="0.3">
      <c r="A18" s="262"/>
      <c r="B18" s="205">
        <v>307</v>
      </c>
      <c r="C18" s="206" t="s">
        <v>46</v>
      </c>
      <c r="D18" s="206" t="s">
        <v>49</v>
      </c>
      <c r="E18" s="74">
        <v>0</v>
      </c>
      <c r="F18" s="75">
        <v>1</v>
      </c>
      <c r="G18" s="75">
        <v>0</v>
      </c>
      <c r="H18" s="75">
        <v>0</v>
      </c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6">
        <f t="shared" si="1"/>
        <v>1</v>
      </c>
      <c r="U18" s="238"/>
      <c r="V18" s="77"/>
      <c r="W18" s="39" t="s">
        <v>3</v>
      </c>
      <c r="X18" s="40"/>
      <c r="Y18" s="40"/>
      <c r="Z18" s="41"/>
      <c r="AA18" s="41"/>
      <c r="AB18" s="42"/>
      <c r="AC18" s="114" t="str">
        <f>TEXT( (V19-V18+0.00000000000001),"[hh].mm.ss")</f>
        <v>00.00.00</v>
      </c>
    </row>
    <row r="19" spans="1:29" ht="16.5" thickBot="1" x14ac:dyDescent="0.3">
      <c r="A19" s="263"/>
      <c r="B19" s="137"/>
      <c r="C19" s="138"/>
      <c r="D19" s="139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2" t="str">
        <f t="shared" si="1"/>
        <v/>
      </c>
      <c r="U19" s="239"/>
      <c r="V19" s="78"/>
      <c r="W19" s="44" t="s">
        <v>12</v>
      </c>
      <c r="X19" s="45"/>
      <c r="Y19" s="45"/>
      <c r="Z19" s="46"/>
      <c r="AA19" s="47"/>
      <c r="AB19" s="48"/>
      <c r="AC19" s="115" t="str">
        <f>TEXT(IF($E17="","",(IF($E18="",T17/(15-(COUNTIF($E17:$S17,""))),(IF($E19="",(T17+T18)/(30-(COUNTIF($E17:$S17,"")+COUNTIF($E18:$S18,""))), (T17+T18+T19)/(45-(COUNTIF($E17:$S17,"")+COUNTIF($E18:$S18,"")+COUNTIF($E19:$S19,"")))))))),"0,00")</f>
        <v>0,50</v>
      </c>
    </row>
    <row r="20" spans="1:29" ht="15.75" x14ac:dyDescent="0.25">
      <c r="A20" s="204"/>
      <c r="B20" s="140"/>
      <c r="C20" s="141"/>
      <c r="D20" s="142" t="s">
        <v>24</v>
      </c>
      <c r="E20" s="73">
        <v>0</v>
      </c>
      <c r="F20" s="59">
        <v>2</v>
      </c>
      <c r="G20" s="59">
        <v>0</v>
      </c>
      <c r="H20" s="59">
        <v>1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60">
        <f t="shared" si="1"/>
        <v>3</v>
      </c>
      <c r="U20" s="237" t="s">
        <v>63</v>
      </c>
      <c r="V20" s="61">
        <f>SUM(T20:T23)+IF(ISNUMBER(U20),U20,0)+IF(ISNUMBER(U22),U22,0)+IF(ISNUMBER(U23),U23,0)</f>
        <v>15</v>
      </c>
      <c r="W20" s="50">
        <f>COUNTIF($E20:$S20,0)+COUNTIF($E21:$S21,0)+COUNTIF($E22:$S22,0)+COUNTIF($E23:$S23,0)</f>
        <v>6</v>
      </c>
      <c r="X20" s="50">
        <f>COUNTIF($E20:$S20,1)+COUNTIF($E21:$S21,1)+COUNTIF($E22:$S22,1)+COUNTIF($E23:$S23,1)</f>
        <v>1</v>
      </c>
      <c r="Y20" s="50">
        <f>COUNTIF($E20:$S20,2)+COUNTIF($E21:$S21,2)+COUNTIF($E22:$S22,2)+COUNTIF($E23:$S23,2)</f>
        <v>3</v>
      </c>
      <c r="Z20" s="50">
        <f>COUNTIF($E20:$S20,3)+COUNTIF($E21:$S21,3)+COUNTIF($E22:$S22,3)+COUNTIF($E23:$S23,3)</f>
        <v>1</v>
      </c>
      <c r="AA20" s="50">
        <f>COUNTIF($E20:$S20,5)+COUNTIF($E21:$S21,5)+COUNTIF($E22:$S22,5)+COUNTIF($E23:$S23,5)</f>
        <v>1</v>
      </c>
      <c r="AB20" s="51">
        <f>COUNTIF($E20:$S20,"5*")+COUNTIF($E21:$S21,"5*")+COUNTIF($E22:$S22,"5*")</f>
        <v>0</v>
      </c>
      <c r="AC20" s="112">
        <f>COUNTIF($E20:$S20,20)+COUNTIF($E21:$S21,20)+COUNTIF($E22:$S22,20)</f>
        <v>0</v>
      </c>
    </row>
    <row r="21" spans="1:29" ht="16.5" thickBot="1" x14ac:dyDescent="0.3">
      <c r="A21" s="261" t="s">
        <v>7</v>
      </c>
      <c r="B21" s="134"/>
      <c r="C21" s="135"/>
      <c r="D21" s="136"/>
      <c r="E21" s="62">
        <v>0</v>
      </c>
      <c r="F21" s="53">
        <v>3</v>
      </c>
      <c r="G21" s="53">
        <v>0</v>
      </c>
      <c r="H21" s="53">
        <v>5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4">
        <f t="shared" si="1"/>
        <v>8</v>
      </c>
      <c r="U21" s="238"/>
      <c r="V21" s="55"/>
      <c r="W21" s="56"/>
      <c r="X21" s="56"/>
      <c r="Y21" s="56"/>
      <c r="Z21" s="56"/>
      <c r="AA21" s="56"/>
      <c r="AB21" s="57"/>
      <c r="AC21" s="113"/>
    </row>
    <row r="22" spans="1:29" ht="16.5" thickBot="1" x14ac:dyDescent="0.3">
      <c r="A22" s="262"/>
      <c r="B22" s="205">
        <v>310</v>
      </c>
      <c r="C22" s="206" t="s">
        <v>47</v>
      </c>
      <c r="D22" s="206" t="s">
        <v>48</v>
      </c>
      <c r="E22" s="74">
        <v>0</v>
      </c>
      <c r="F22" s="75">
        <v>2</v>
      </c>
      <c r="G22" s="75">
        <v>0</v>
      </c>
      <c r="H22" s="75">
        <v>2</v>
      </c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6">
        <f t="shared" si="1"/>
        <v>4</v>
      </c>
      <c r="U22" s="238"/>
      <c r="V22" s="77"/>
      <c r="W22" s="39" t="s">
        <v>3</v>
      </c>
      <c r="X22" s="40"/>
      <c r="Y22" s="40"/>
      <c r="Z22" s="41"/>
      <c r="AA22" s="41"/>
      <c r="AB22" s="42"/>
      <c r="AC22" s="114" t="str">
        <f>TEXT( (V23-V22+0.00000000000001),"[hh].mm.ss")</f>
        <v>00.00.00</v>
      </c>
    </row>
    <row r="23" spans="1:29" ht="16.5" thickBot="1" x14ac:dyDescent="0.3">
      <c r="A23" s="263"/>
      <c r="B23" s="137"/>
      <c r="C23" s="138"/>
      <c r="D23" s="139"/>
      <c r="E23" s="79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1" t="str">
        <f t="shared" si="1"/>
        <v/>
      </c>
      <c r="U23" s="239"/>
      <c r="V23" s="82"/>
      <c r="W23" s="44" t="s">
        <v>12</v>
      </c>
      <c r="X23" s="45"/>
      <c r="Y23" s="45"/>
      <c r="Z23" s="46"/>
      <c r="AA23" s="47"/>
      <c r="AB23" s="48"/>
      <c r="AC23" s="115" t="str">
        <f>TEXT(IF($E21="","",(IF($E22="",T21/(15-(COUNTIF($E21:$S21,""))),(IF($E23="",(T21+T22)/(30-(COUNTIF($E21:$S21,"")+COUNTIF($E22:$S22,""))), (T21+T22+T23)/(45-(COUNTIF($E21:$S21,"")+COUNTIF($E22:$S22,"")+COUNTIF($E23:$S23,"")))))))),"0,00")</f>
        <v>1,50</v>
      </c>
    </row>
    <row r="24" spans="1:29" ht="15" x14ac:dyDescent="0.25">
      <c r="A24" s="63"/>
      <c r="B24" s="98"/>
      <c r="C24" s="99"/>
      <c r="D24" s="100"/>
      <c r="E24" s="73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0"/>
      <c r="U24" s="264"/>
      <c r="V24" s="61"/>
      <c r="W24" s="50"/>
      <c r="X24" s="50"/>
      <c r="Y24" s="50"/>
      <c r="Z24" s="50"/>
      <c r="AA24" s="50"/>
      <c r="AB24" s="51"/>
      <c r="AC24" s="52"/>
    </row>
    <row r="25" spans="1:29" ht="15.75" thickBot="1" x14ac:dyDescent="0.3">
      <c r="A25" s="64"/>
      <c r="B25" s="101"/>
      <c r="C25" s="102"/>
      <c r="D25" s="103"/>
      <c r="E25" s="62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4"/>
      <c r="U25" s="265"/>
      <c r="V25" s="55"/>
      <c r="W25" s="56"/>
      <c r="X25" s="56"/>
      <c r="Y25" s="56"/>
      <c r="Z25" s="56"/>
      <c r="AA25" s="56"/>
      <c r="AB25" s="57"/>
      <c r="AC25" s="58"/>
    </row>
    <row r="26" spans="1:29" ht="16.5" thickBot="1" x14ac:dyDescent="0.3">
      <c r="A26" s="65"/>
      <c r="B26" s="101"/>
      <c r="C26" s="102"/>
      <c r="D26" s="103"/>
      <c r="E26" s="74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6"/>
      <c r="U26" s="265"/>
      <c r="V26" s="77"/>
      <c r="W26" s="39"/>
      <c r="X26" s="40"/>
      <c r="Y26" s="40"/>
      <c r="Z26" s="41"/>
      <c r="AA26" s="41"/>
      <c r="AB26" s="42"/>
      <c r="AC26" s="43"/>
    </row>
    <row r="27" spans="1:29" ht="16.5" thickBot="1" x14ac:dyDescent="0.3">
      <c r="A27" s="66"/>
      <c r="B27" s="104"/>
      <c r="C27" s="105"/>
      <c r="D27" s="106"/>
      <c r="E27" s="79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1"/>
      <c r="U27" s="266"/>
      <c r="V27" s="82"/>
      <c r="W27" s="44"/>
      <c r="X27" s="45"/>
      <c r="Y27" s="45"/>
      <c r="Z27" s="46"/>
      <c r="AA27" s="47"/>
      <c r="AB27" s="48"/>
      <c r="AC27" s="49"/>
    </row>
    <row r="28" spans="1:29" ht="15" x14ac:dyDescent="0.25">
      <c r="A28" s="63"/>
      <c r="B28" s="98"/>
      <c r="C28" s="99"/>
      <c r="D28" s="100"/>
      <c r="E28" s="73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0"/>
      <c r="U28" s="264"/>
      <c r="V28" s="61"/>
      <c r="W28" s="50"/>
      <c r="X28" s="50"/>
      <c r="Y28" s="50"/>
      <c r="Z28" s="50"/>
      <c r="AA28" s="50"/>
      <c r="AB28" s="51"/>
      <c r="AC28" s="52"/>
    </row>
    <row r="29" spans="1:29" ht="15.75" thickBot="1" x14ac:dyDescent="0.3">
      <c r="A29" s="64"/>
      <c r="B29" s="101"/>
      <c r="C29" s="102"/>
      <c r="D29" s="103"/>
      <c r="E29" s="6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4"/>
      <c r="U29" s="265"/>
      <c r="V29" s="55"/>
      <c r="W29" s="56"/>
      <c r="X29" s="56"/>
      <c r="Y29" s="56"/>
      <c r="Z29" s="56"/>
      <c r="AA29" s="56"/>
      <c r="AB29" s="57"/>
      <c r="AC29" s="58"/>
    </row>
    <row r="30" spans="1:29" ht="16.5" thickBot="1" x14ac:dyDescent="0.3">
      <c r="A30" s="65"/>
      <c r="B30" s="101"/>
      <c r="C30" s="102"/>
      <c r="D30" s="103"/>
      <c r="E30" s="74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6"/>
      <c r="U30" s="265"/>
      <c r="V30" s="77"/>
      <c r="W30" s="39"/>
      <c r="X30" s="40"/>
      <c r="Y30" s="40"/>
      <c r="Z30" s="41"/>
      <c r="AA30" s="41"/>
      <c r="AB30" s="42"/>
      <c r="AC30" s="43"/>
    </row>
    <row r="31" spans="1:29" ht="16.5" thickBot="1" x14ac:dyDescent="0.3">
      <c r="A31" s="66"/>
      <c r="B31" s="104"/>
      <c r="C31" s="105"/>
      <c r="D31" s="106"/>
      <c r="E31" s="70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/>
      <c r="U31" s="266"/>
      <c r="V31" s="78"/>
      <c r="W31" s="44"/>
      <c r="X31" s="45"/>
      <c r="Y31" s="45"/>
      <c r="Z31" s="46"/>
      <c r="AA31" s="47"/>
      <c r="AB31" s="48"/>
      <c r="AC31" s="49"/>
    </row>
    <row r="32" spans="1:29" ht="15" x14ac:dyDescent="0.25">
      <c r="A32" s="63"/>
      <c r="B32" s="98"/>
      <c r="C32" s="99"/>
      <c r="D32" s="100"/>
      <c r="E32" s="73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0"/>
      <c r="U32" s="264"/>
      <c r="V32" s="61"/>
      <c r="W32" s="50"/>
      <c r="X32" s="50"/>
      <c r="Y32" s="50"/>
      <c r="Z32" s="50"/>
      <c r="AA32" s="50"/>
      <c r="AB32" s="51"/>
      <c r="AC32" s="52"/>
    </row>
    <row r="33" spans="1:29" ht="15.75" thickBot="1" x14ac:dyDescent="0.3">
      <c r="A33" s="64"/>
      <c r="B33" s="101"/>
      <c r="C33" s="102"/>
      <c r="D33" s="103"/>
      <c r="E33" s="62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4"/>
      <c r="U33" s="265"/>
      <c r="V33" s="55"/>
      <c r="W33" s="56"/>
      <c r="X33" s="56"/>
      <c r="Y33" s="56"/>
      <c r="Z33" s="56"/>
      <c r="AA33" s="56"/>
      <c r="AB33" s="57"/>
      <c r="AC33" s="58"/>
    </row>
    <row r="34" spans="1:29" ht="16.5" thickBot="1" x14ac:dyDescent="0.3">
      <c r="A34" s="65"/>
      <c r="B34" s="101"/>
      <c r="C34" s="102"/>
      <c r="D34" s="103"/>
      <c r="E34" s="74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6"/>
      <c r="U34" s="265"/>
      <c r="V34" s="77"/>
      <c r="W34" s="39"/>
      <c r="X34" s="40"/>
      <c r="Y34" s="40"/>
      <c r="Z34" s="41"/>
      <c r="AA34" s="41"/>
      <c r="AB34" s="42"/>
      <c r="AC34" s="43"/>
    </row>
    <row r="35" spans="1:29" ht="16.5" thickBot="1" x14ac:dyDescent="0.3">
      <c r="A35" s="66"/>
      <c r="B35" s="104"/>
      <c r="C35" s="105"/>
      <c r="D35" s="106"/>
      <c r="E35" s="70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/>
      <c r="U35" s="266"/>
      <c r="V35" s="78"/>
      <c r="W35" s="44"/>
      <c r="X35" s="45"/>
      <c r="Y35" s="45"/>
      <c r="Z35" s="46"/>
      <c r="AA35" s="47"/>
      <c r="AB35" s="48"/>
      <c r="AC35" s="49"/>
    </row>
    <row r="36" spans="1:29" ht="15" x14ac:dyDescent="0.25">
      <c r="A36" s="63"/>
      <c r="B36" s="98"/>
      <c r="C36" s="99"/>
      <c r="D36" s="100"/>
      <c r="E36" s="73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60"/>
      <c r="U36" s="264"/>
      <c r="V36" s="61"/>
      <c r="W36" s="50"/>
      <c r="X36" s="50"/>
      <c r="Y36" s="50"/>
      <c r="Z36" s="50"/>
      <c r="AA36" s="50"/>
      <c r="AB36" s="51"/>
      <c r="AC36" s="52"/>
    </row>
    <row r="37" spans="1:29" ht="15.75" thickBot="1" x14ac:dyDescent="0.3">
      <c r="A37" s="64"/>
      <c r="B37" s="101"/>
      <c r="C37" s="102"/>
      <c r="D37" s="103"/>
      <c r="E37" s="62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4"/>
      <c r="U37" s="265"/>
      <c r="V37" s="55"/>
      <c r="W37" s="56"/>
      <c r="X37" s="56"/>
      <c r="Y37" s="56"/>
      <c r="Z37" s="56"/>
      <c r="AA37" s="56"/>
      <c r="AB37" s="57"/>
      <c r="AC37" s="58"/>
    </row>
    <row r="38" spans="1:29" ht="16.5" thickBot="1" x14ac:dyDescent="0.3">
      <c r="A38" s="65"/>
      <c r="B38" s="101"/>
      <c r="C38" s="102"/>
      <c r="D38" s="103"/>
      <c r="E38" s="74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6"/>
      <c r="U38" s="265"/>
      <c r="V38" s="77"/>
      <c r="W38" s="39"/>
      <c r="X38" s="40"/>
      <c r="Y38" s="40"/>
      <c r="Z38" s="41"/>
      <c r="AA38" s="41"/>
      <c r="AB38" s="42"/>
      <c r="AC38" s="43"/>
    </row>
    <row r="39" spans="1:29" ht="16.5" thickBot="1" x14ac:dyDescent="0.3">
      <c r="A39" s="66"/>
      <c r="B39" s="104"/>
      <c r="C39" s="105"/>
      <c r="D39" s="106"/>
      <c r="E39" s="70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2"/>
      <c r="U39" s="266"/>
      <c r="V39" s="78"/>
      <c r="W39" s="44"/>
      <c r="X39" s="45"/>
      <c r="Y39" s="45"/>
      <c r="Z39" s="46"/>
      <c r="AA39" s="47"/>
      <c r="AB39" s="48"/>
      <c r="AC39" s="49"/>
    </row>
    <row r="40" spans="1:29" ht="15" x14ac:dyDescent="0.25">
      <c r="A40" s="63"/>
      <c r="B40" s="98"/>
      <c r="C40" s="99"/>
      <c r="D40" s="100"/>
      <c r="E40" s="73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60"/>
      <c r="U40" s="264"/>
      <c r="V40" s="61"/>
      <c r="W40" s="50"/>
      <c r="X40" s="50"/>
      <c r="Y40" s="50"/>
      <c r="Z40" s="50"/>
      <c r="AA40" s="50"/>
      <c r="AB40" s="51"/>
      <c r="AC40" s="52"/>
    </row>
    <row r="41" spans="1:29" ht="15.75" thickBot="1" x14ac:dyDescent="0.3">
      <c r="A41" s="64"/>
      <c r="B41" s="101"/>
      <c r="C41" s="102"/>
      <c r="D41" s="103"/>
      <c r="E41" s="62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4"/>
      <c r="U41" s="265"/>
      <c r="V41" s="55"/>
      <c r="W41" s="56"/>
      <c r="X41" s="56"/>
      <c r="Y41" s="56"/>
      <c r="Z41" s="56"/>
      <c r="AA41" s="56"/>
      <c r="AB41" s="57"/>
      <c r="AC41" s="58"/>
    </row>
    <row r="42" spans="1:29" ht="16.5" thickBot="1" x14ac:dyDescent="0.3">
      <c r="A42" s="65"/>
      <c r="B42" s="101"/>
      <c r="C42" s="102"/>
      <c r="D42" s="103"/>
      <c r="E42" s="74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6"/>
      <c r="U42" s="265"/>
      <c r="V42" s="77"/>
      <c r="W42" s="39"/>
      <c r="X42" s="40"/>
      <c r="Y42" s="40"/>
      <c r="Z42" s="41"/>
      <c r="AA42" s="41"/>
      <c r="AB42" s="42"/>
      <c r="AC42" s="43"/>
    </row>
    <row r="43" spans="1:29" ht="16.5" thickBot="1" x14ac:dyDescent="0.3">
      <c r="A43" s="66"/>
      <c r="B43" s="104"/>
      <c r="C43" s="105"/>
      <c r="D43" s="106"/>
      <c r="E43" s="70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2"/>
      <c r="U43" s="266"/>
      <c r="V43" s="78"/>
      <c r="W43" s="44"/>
      <c r="X43" s="45"/>
      <c r="Y43" s="45"/>
      <c r="Z43" s="46"/>
      <c r="AA43" s="47"/>
      <c r="AB43" s="48"/>
      <c r="AC43" s="49"/>
    </row>
    <row r="44" spans="1:29" ht="15" x14ac:dyDescent="0.25">
      <c r="A44" s="63"/>
      <c r="B44" s="98"/>
      <c r="C44" s="99"/>
      <c r="D44" s="100"/>
      <c r="E44" s="73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60"/>
      <c r="U44" s="264"/>
      <c r="V44" s="61"/>
      <c r="W44" s="50"/>
      <c r="X44" s="50"/>
      <c r="Y44" s="50"/>
      <c r="Z44" s="50"/>
      <c r="AA44" s="50"/>
      <c r="AB44" s="51"/>
      <c r="AC44" s="52"/>
    </row>
    <row r="45" spans="1:29" ht="15.75" thickBot="1" x14ac:dyDescent="0.3">
      <c r="A45" s="64"/>
      <c r="B45" s="101"/>
      <c r="C45" s="102"/>
      <c r="D45" s="103"/>
      <c r="E45" s="6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4"/>
      <c r="U45" s="265"/>
      <c r="V45" s="55"/>
      <c r="W45" s="56"/>
      <c r="X45" s="56"/>
      <c r="Y45" s="56"/>
      <c r="Z45" s="56"/>
      <c r="AA45" s="56"/>
      <c r="AB45" s="57"/>
      <c r="AC45" s="58"/>
    </row>
    <row r="46" spans="1:29" ht="16.5" thickBot="1" x14ac:dyDescent="0.3">
      <c r="A46" s="65"/>
      <c r="B46" s="101"/>
      <c r="C46" s="102"/>
      <c r="D46" s="103"/>
      <c r="E46" s="74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6"/>
      <c r="U46" s="265"/>
      <c r="V46" s="77"/>
      <c r="W46" s="39"/>
      <c r="X46" s="40"/>
      <c r="Y46" s="40"/>
      <c r="Z46" s="41"/>
      <c r="AA46" s="41"/>
      <c r="AB46" s="42"/>
      <c r="AC46" s="43"/>
    </row>
    <row r="47" spans="1:29" ht="16.5" thickBot="1" x14ac:dyDescent="0.3">
      <c r="A47" s="66"/>
      <c r="B47" s="104"/>
      <c r="C47" s="105"/>
      <c r="D47" s="106"/>
      <c r="E47" s="79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  <c r="U47" s="266"/>
      <c r="V47" s="82"/>
      <c r="W47" s="44"/>
      <c r="X47" s="45"/>
      <c r="Y47" s="45"/>
      <c r="Z47" s="46"/>
      <c r="AA47" s="47"/>
      <c r="AB47" s="48"/>
      <c r="AC47" s="49"/>
    </row>
  </sheetData>
  <mergeCells count="19">
    <mergeCell ref="A13:A15"/>
    <mergeCell ref="A17:A19"/>
    <mergeCell ref="A21:A23"/>
    <mergeCell ref="U12:U15"/>
    <mergeCell ref="U16:U19"/>
    <mergeCell ref="U20:U23"/>
    <mergeCell ref="U40:U43"/>
    <mergeCell ref="U44:U47"/>
    <mergeCell ref="U24:U27"/>
    <mergeCell ref="U28:U31"/>
    <mergeCell ref="U32:U35"/>
    <mergeCell ref="U36:U39"/>
    <mergeCell ref="U8:U11"/>
    <mergeCell ref="A3:AB3"/>
    <mergeCell ref="A1:C1"/>
    <mergeCell ref="D1:S1"/>
    <mergeCell ref="A2:C2"/>
    <mergeCell ref="D2:S2"/>
    <mergeCell ref="A9:A11"/>
  </mergeCells>
  <phoneticPr fontId="0" type="noConversion"/>
  <pageMargins left="0.75" right="0.75" top="1" bottom="1" header="0.4921259845" footer="0.4921259845"/>
  <pageSetup paperSize="9" scale="77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285156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28" t="s">
        <v>22</v>
      </c>
      <c r="B1" s="229"/>
      <c r="C1" s="230"/>
      <c r="D1" s="220" t="s">
        <v>42</v>
      </c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2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0.25" customHeight="1" thickBot="1" x14ac:dyDescent="0.45">
      <c r="A2" s="231"/>
      <c r="B2" s="232"/>
      <c r="C2" s="233"/>
      <c r="D2" s="223" t="s">
        <v>19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5"/>
      <c r="T2" s="3"/>
      <c r="U2" s="3"/>
      <c r="V2" s="3"/>
      <c r="W2" s="3"/>
      <c r="X2" s="3"/>
      <c r="Y2" s="3"/>
      <c r="Z2" s="3"/>
      <c r="AA2" s="3"/>
      <c r="AB2" s="4"/>
      <c r="AC2" s="5" t="s">
        <v>7</v>
      </c>
    </row>
    <row r="3" spans="1:29" ht="33" x14ac:dyDescent="0.6">
      <c r="A3" s="226" t="s">
        <v>11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34.5" customHeight="1" thickBot="1" x14ac:dyDescent="0.3">
      <c r="A5" s="210"/>
      <c r="B5" s="209" t="s">
        <v>103</v>
      </c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42917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11" t="s">
        <v>15</v>
      </c>
      <c r="B6" s="67" t="s">
        <v>16</v>
      </c>
      <c r="C6" s="68"/>
      <c r="D6" s="69" t="s">
        <v>21</v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7" t="s">
        <v>0</v>
      </c>
      <c r="U6" s="212"/>
      <c r="V6" s="118"/>
      <c r="W6" s="119" t="s">
        <v>10</v>
      </c>
      <c r="X6" s="120"/>
      <c r="Y6" s="120"/>
      <c r="Z6" s="121"/>
      <c r="AA6" s="121"/>
      <c r="AB6" s="121"/>
      <c r="AC6" s="122"/>
    </row>
    <row r="7" spans="1:29" ht="15.75" thickBot="1" x14ac:dyDescent="0.3">
      <c r="A7" s="208" t="s">
        <v>4</v>
      </c>
      <c r="B7" s="107" t="s">
        <v>17</v>
      </c>
      <c r="C7" s="108"/>
      <c r="D7" s="109" t="s">
        <v>20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3" t="s">
        <v>8</v>
      </c>
      <c r="U7" s="33" t="s">
        <v>1</v>
      </c>
      <c r="V7" s="34" t="s">
        <v>9</v>
      </c>
      <c r="W7" s="35">
        <v>0</v>
      </c>
      <c r="X7" s="36">
        <v>1</v>
      </c>
      <c r="Y7" s="36">
        <v>2</v>
      </c>
      <c r="Z7" s="36">
        <v>3</v>
      </c>
      <c r="AA7" s="36">
        <v>5</v>
      </c>
      <c r="AB7" s="37" t="s">
        <v>2</v>
      </c>
      <c r="AC7" s="123">
        <v>20</v>
      </c>
    </row>
    <row r="8" spans="1:29" ht="15.75" x14ac:dyDescent="0.25">
      <c r="A8" s="204"/>
      <c r="B8" s="140"/>
      <c r="C8" s="141"/>
      <c r="D8" s="142" t="s">
        <v>24</v>
      </c>
      <c r="E8" s="73">
        <v>0</v>
      </c>
      <c r="F8" s="59">
        <v>0</v>
      </c>
      <c r="G8" s="59">
        <v>0</v>
      </c>
      <c r="H8" s="59">
        <v>0</v>
      </c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>
        <f>IF(E8="","",SUM(E8:S8)+(COUNTIF(E8:S8,"5*")*5))</f>
        <v>0</v>
      </c>
      <c r="U8" s="237" t="s">
        <v>60</v>
      </c>
      <c r="V8" s="61">
        <f>SUM(T8:T11)+IF(ISNUMBER(U8),U8,0)+IF(ISNUMBER(U10),U10,0)+IF(ISNUMBER(U11),U11,0)</f>
        <v>1</v>
      </c>
      <c r="W8" s="50">
        <f>COUNTIF($E8:$S8,0)+COUNTIF($E9:$S9,0)+COUNTIF($E10:$S10,0)+COUNTIF($E11:$S11,0)</f>
        <v>11</v>
      </c>
      <c r="X8" s="50">
        <f>COUNTIF($E8:$S8,1)+COUNTIF($E9:$S9,1)+COUNTIF($E10:$S10,1)+COUNTIF($E11:$S11,1)</f>
        <v>1</v>
      </c>
      <c r="Y8" s="50">
        <f>COUNTIF($E8:$S8,2)+COUNTIF($E9:$S9,2)+COUNTIF($E10:$S10,2)+COUNTIF($E11:$S11,2)</f>
        <v>0</v>
      </c>
      <c r="Z8" s="50">
        <f>COUNTIF($E8:$S8,3)+COUNTIF($E9:$S9,3)+COUNTIF($E10:$S10,3)+COUNTIF($E11:$S11,3)</f>
        <v>0</v>
      </c>
      <c r="AA8" s="50">
        <f>COUNTIF($E8:$S8,5)+COUNTIF($E9:$S9,5)+COUNTIF($E10:$S10,5)+COUNTIF($E11:$S11,5)</f>
        <v>0</v>
      </c>
      <c r="AB8" s="51">
        <f>COUNTIF($E8:$S8,"5*")+COUNTIF($E9:$S9,"5*")+COUNTIF($E10:$S10,"5*")</f>
        <v>0</v>
      </c>
      <c r="AC8" s="112">
        <f>COUNTIF($E8:$S8,20)+COUNTIF($E9:$S9,20)+COUNTIF($E10:$S10,20)</f>
        <v>0</v>
      </c>
    </row>
    <row r="9" spans="1:29" ht="16.5" thickBot="1" x14ac:dyDescent="0.3">
      <c r="A9" s="261" t="s">
        <v>7</v>
      </c>
      <c r="B9" s="134"/>
      <c r="C9" s="135"/>
      <c r="D9" s="136"/>
      <c r="E9" s="62">
        <v>0</v>
      </c>
      <c r="F9" s="53">
        <v>1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4">
        <f>IF(E9="","",SUM(E9:S9)+(COUNTIF(E9:S9,"5*")*5))</f>
        <v>1</v>
      </c>
      <c r="U9" s="238"/>
      <c r="V9" s="55"/>
      <c r="W9" s="56"/>
      <c r="X9" s="56"/>
      <c r="Y9" s="56"/>
      <c r="Z9" s="56"/>
      <c r="AA9" s="56"/>
      <c r="AB9" s="57"/>
      <c r="AC9" s="113"/>
    </row>
    <row r="10" spans="1:29" ht="16.5" thickBot="1" x14ac:dyDescent="0.3">
      <c r="A10" s="262"/>
      <c r="B10" s="205">
        <v>313</v>
      </c>
      <c r="C10" s="206" t="s">
        <v>57</v>
      </c>
      <c r="D10" s="206" t="s">
        <v>58</v>
      </c>
      <c r="E10" s="74">
        <v>0</v>
      </c>
      <c r="F10" s="75">
        <v>0</v>
      </c>
      <c r="G10" s="75">
        <v>0</v>
      </c>
      <c r="H10" s="75">
        <v>0</v>
      </c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6">
        <f>IF(E10="","",SUM(E10:S10)+(COUNTIF(E10:S10,"5*")*5))</f>
        <v>0</v>
      </c>
      <c r="U10" s="238"/>
      <c r="V10" s="77"/>
      <c r="W10" s="39" t="s">
        <v>3</v>
      </c>
      <c r="X10" s="40"/>
      <c r="Y10" s="40"/>
      <c r="Z10" s="41"/>
      <c r="AA10" s="41"/>
      <c r="AB10" s="42"/>
      <c r="AC10" s="114" t="str">
        <f>TEXT( (V11-V10+0.00000000000001),"[hh].mm.ss")</f>
        <v>00.00.00</v>
      </c>
    </row>
    <row r="11" spans="1:29" ht="16.5" thickBot="1" x14ac:dyDescent="0.3">
      <c r="A11" s="263"/>
      <c r="B11" s="137"/>
      <c r="C11" s="138"/>
      <c r="D11" s="139"/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 t="str">
        <f>IF(E11="","",SUM(E11:S11)+(COUNTIF(E11:S11,"5*")*5))</f>
        <v/>
      </c>
      <c r="U11" s="239"/>
      <c r="V11" s="78"/>
      <c r="W11" s="44" t="s">
        <v>12</v>
      </c>
      <c r="X11" s="45"/>
      <c r="Y11" s="45"/>
      <c r="Z11" s="46"/>
      <c r="AA11" s="47"/>
      <c r="AB11" s="48"/>
      <c r="AC11" s="115" t="str">
        <f>TEXT(IF($E9="","",(IF($E10="",T9/(15-(COUNTIF($E9:$S9,""))),(IF($E11="",(T9+T10)/(30-(COUNTIF($E9:$S9,"")+COUNTIF($E10:$S10,""))), (T9+T10+T11)/(45-(COUNTIF($E9:$S9,"")+COUNTIF($E10:$S10,"")+COUNTIF($E11:$S11,"")))))))),"0,00")</f>
        <v>0,13</v>
      </c>
    </row>
    <row r="12" spans="1:29" ht="15.75" x14ac:dyDescent="0.25">
      <c r="A12" s="204"/>
      <c r="B12" s="140"/>
      <c r="C12" s="141"/>
      <c r="D12" s="142" t="s">
        <v>24</v>
      </c>
      <c r="E12" s="73">
        <v>2</v>
      </c>
      <c r="F12" s="59">
        <v>2</v>
      </c>
      <c r="G12" s="59">
        <v>0</v>
      </c>
      <c r="H12" s="59">
        <v>0</v>
      </c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0">
        <f t="shared" ref="T12:T51" si="0">IF(E12="","",SUM(E12:S12)+(COUNTIF(E12:S12,"5*")*5))</f>
        <v>4</v>
      </c>
      <c r="U12" s="237" t="s">
        <v>61</v>
      </c>
      <c r="V12" s="61">
        <f>SUM(T12:T15)+IF(ISNUMBER(U12),U12,0)+IF(ISNUMBER(U14),U14,0)+IF(ISNUMBER(U15),U15,0)</f>
        <v>5</v>
      </c>
      <c r="W12" s="50">
        <f>COUNTIF($E12:$S12,0)+COUNTIF($E13:$S13,0)+COUNTIF($E14:$S14,0)+COUNTIF($E15:$S15,0)</f>
        <v>9</v>
      </c>
      <c r="X12" s="50">
        <f>COUNTIF($E12:$S12,1)+COUNTIF($E13:$S13,1)+COUNTIF($E14:$S14,1)+COUNTIF($E15:$S15,1)</f>
        <v>1</v>
      </c>
      <c r="Y12" s="50">
        <f>COUNTIF($E12:$S12,2)+COUNTIF($E13:$S13,2)+COUNTIF($E14:$S14,2)+COUNTIF($E15:$S15,2)</f>
        <v>2</v>
      </c>
      <c r="Z12" s="50">
        <f>COUNTIF($E12:$S12,3)+COUNTIF($E13:$S13,3)+COUNTIF($E14:$S14,3)+COUNTIF($E15:$S15,3)</f>
        <v>0</v>
      </c>
      <c r="AA12" s="50">
        <f>COUNTIF($E12:$S12,5)+COUNTIF($E13:$S13,5)+COUNTIF($E14:$S14,5)+COUNTIF($E15:$S15,5)</f>
        <v>0</v>
      </c>
      <c r="AB12" s="51">
        <f>COUNTIF($E12:$S12,"5*")+COUNTIF($E13:$S13,"5*")+COUNTIF($E14:$S14,"5*")</f>
        <v>0</v>
      </c>
      <c r="AC12" s="112">
        <f>COUNTIF($E12:$S12,20)+COUNTIF($E13:$S13,20)+COUNTIF($E14:$S14,20)</f>
        <v>0</v>
      </c>
    </row>
    <row r="13" spans="1:29" ht="16.5" thickBot="1" x14ac:dyDescent="0.3">
      <c r="A13" s="261" t="s">
        <v>7</v>
      </c>
      <c r="B13" s="134"/>
      <c r="C13" s="135"/>
      <c r="D13" s="136"/>
      <c r="E13" s="62">
        <v>0</v>
      </c>
      <c r="F13" s="53">
        <v>0</v>
      </c>
      <c r="G13" s="53">
        <v>0</v>
      </c>
      <c r="H13" s="53">
        <v>0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4">
        <f t="shared" si="0"/>
        <v>0</v>
      </c>
      <c r="U13" s="238"/>
      <c r="V13" s="55"/>
      <c r="W13" s="56"/>
      <c r="X13" s="56"/>
      <c r="Y13" s="56"/>
      <c r="Z13" s="56"/>
      <c r="AA13" s="56"/>
      <c r="AB13" s="57"/>
      <c r="AC13" s="113"/>
    </row>
    <row r="14" spans="1:29" ht="16.5" thickBot="1" x14ac:dyDescent="0.3">
      <c r="A14" s="262"/>
      <c r="B14" s="205">
        <v>303</v>
      </c>
      <c r="C14" s="206" t="s">
        <v>40</v>
      </c>
      <c r="D14" s="206" t="s">
        <v>39</v>
      </c>
      <c r="E14" s="74">
        <v>1</v>
      </c>
      <c r="F14" s="75">
        <v>0</v>
      </c>
      <c r="G14" s="75">
        <v>0</v>
      </c>
      <c r="H14" s="75">
        <v>0</v>
      </c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6">
        <f t="shared" si="0"/>
        <v>1</v>
      </c>
      <c r="U14" s="238"/>
      <c r="V14" s="77"/>
      <c r="W14" s="39" t="s">
        <v>3</v>
      </c>
      <c r="X14" s="40"/>
      <c r="Y14" s="40"/>
      <c r="Z14" s="41"/>
      <c r="AA14" s="41"/>
      <c r="AB14" s="42"/>
      <c r="AC14" s="114" t="str">
        <f>TEXT( (V15-V14+0.00000000000001),"[hh].mm.ss")</f>
        <v>00.00.00</v>
      </c>
    </row>
    <row r="15" spans="1:29" ht="16.5" thickBot="1" x14ac:dyDescent="0.3">
      <c r="A15" s="263"/>
      <c r="B15" s="137"/>
      <c r="C15" s="138"/>
      <c r="D15" s="139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 t="str">
        <f t="shared" si="0"/>
        <v/>
      </c>
      <c r="U15" s="239"/>
      <c r="V15" s="78"/>
      <c r="W15" s="44" t="s">
        <v>12</v>
      </c>
      <c r="X15" s="45"/>
      <c r="Y15" s="45"/>
      <c r="Z15" s="46"/>
      <c r="AA15" s="47"/>
      <c r="AB15" s="48"/>
      <c r="AC15" s="115" t="str">
        <f>TEXT(IF($E13="","",(IF($E14="",T13/(15-(COUNTIF($E13:$S13,""))),(IF($E15="",(T13+T14)/(30-(COUNTIF($E13:$S13,"")+COUNTIF($E14:$S14,""))), (T13+T14+T15)/(45-(COUNTIF($E13:$S13,"")+COUNTIF($E14:$S14,"")+COUNTIF($E15:$S15,"")))))))),"0,00")</f>
        <v>0,13</v>
      </c>
    </row>
    <row r="16" spans="1:29" ht="15.75" x14ac:dyDescent="0.25">
      <c r="A16" s="204"/>
      <c r="B16" s="140"/>
      <c r="C16" s="141"/>
      <c r="D16" s="142" t="s">
        <v>24</v>
      </c>
      <c r="E16" s="73">
        <v>0</v>
      </c>
      <c r="F16" s="59">
        <v>5</v>
      </c>
      <c r="G16" s="59">
        <v>1</v>
      </c>
      <c r="H16" s="59">
        <v>0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60">
        <f t="shared" si="0"/>
        <v>6</v>
      </c>
      <c r="U16" s="237" t="s">
        <v>62</v>
      </c>
      <c r="V16" s="61">
        <f>SUM(T16:T19)+IF(ISNUMBER(U16),U16,0)+IF(ISNUMBER(U18),U18,0)+IF(ISNUMBER(U19),U19,0)</f>
        <v>6</v>
      </c>
      <c r="W16" s="50">
        <f>COUNTIF($E16:$S16,0)+COUNTIF($E17:$S17,0)+COUNTIF($E18:$S18,0)+COUNTIF($E19:$S19,0)</f>
        <v>10</v>
      </c>
      <c r="X16" s="50">
        <f>COUNTIF($E16:$S16,1)+COUNTIF($E17:$S17,1)+COUNTIF($E18:$S18,1)+COUNTIF($E19:$S19,1)</f>
        <v>1</v>
      </c>
      <c r="Y16" s="50">
        <f>COUNTIF($E16:$S16,2)+COUNTIF($E17:$S17,2)+COUNTIF($E18:$S18,2)+COUNTIF($E19:$S19,2)</f>
        <v>0</v>
      </c>
      <c r="Z16" s="50">
        <f>COUNTIF($E16:$S16,3)+COUNTIF($E17:$S17,3)+COUNTIF($E18:$S18,3)+COUNTIF($E19:$S19,3)</f>
        <v>0</v>
      </c>
      <c r="AA16" s="50">
        <f>COUNTIF($E16:$S16,5)+COUNTIF($E17:$S17,5)+COUNTIF($E18:$S18,5)+COUNTIF($E19:$S19,5)</f>
        <v>1</v>
      </c>
      <c r="AB16" s="51">
        <f>COUNTIF($E16:$S16,"5*")+COUNTIF($E17:$S17,"5*")+COUNTIF($E18:$S18,"5*")</f>
        <v>0</v>
      </c>
      <c r="AC16" s="112">
        <f>COUNTIF($E16:$S16,20)+COUNTIF($E17:$S17,20)+COUNTIF($E18:$S18,20)</f>
        <v>0</v>
      </c>
    </row>
    <row r="17" spans="1:29" ht="16.5" thickBot="1" x14ac:dyDescent="0.3">
      <c r="A17" s="261" t="s">
        <v>7</v>
      </c>
      <c r="B17" s="134"/>
      <c r="C17" s="135"/>
      <c r="D17" s="136"/>
      <c r="E17" s="62">
        <v>0</v>
      </c>
      <c r="F17" s="53">
        <v>0</v>
      </c>
      <c r="G17" s="53">
        <v>0</v>
      </c>
      <c r="H17" s="53">
        <v>0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4">
        <f t="shared" si="0"/>
        <v>0</v>
      </c>
      <c r="U17" s="238"/>
      <c r="V17" s="55"/>
      <c r="W17" s="56"/>
      <c r="X17" s="56"/>
      <c r="Y17" s="56"/>
      <c r="Z17" s="56"/>
      <c r="AA17" s="56"/>
      <c r="AB17" s="57"/>
      <c r="AC17" s="113"/>
    </row>
    <row r="18" spans="1:29" ht="16.5" thickBot="1" x14ac:dyDescent="0.3">
      <c r="A18" s="262"/>
      <c r="B18" s="205">
        <v>309</v>
      </c>
      <c r="C18" s="206" t="s">
        <v>52</v>
      </c>
      <c r="D18" s="206" t="s">
        <v>53</v>
      </c>
      <c r="E18" s="74">
        <v>0</v>
      </c>
      <c r="F18" s="75">
        <v>0</v>
      </c>
      <c r="G18" s="75">
        <v>0</v>
      </c>
      <c r="H18" s="75">
        <v>0</v>
      </c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6">
        <f t="shared" si="0"/>
        <v>0</v>
      </c>
      <c r="U18" s="238"/>
      <c r="V18" s="77"/>
      <c r="W18" s="39" t="s">
        <v>3</v>
      </c>
      <c r="X18" s="40"/>
      <c r="Y18" s="40"/>
      <c r="Z18" s="41"/>
      <c r="AA18" s="41"/>
      <c r="AB18" s="42"/>
      <c r="AC18" s="114" t="str">
        <f>TEXT( (V19-V18+0.00000000000001),"[hh].mm.ss")</f>
        <v>00.00.00</v>
      </c>
    </row>
    <row r="19" spans="1:29" ht="16.5" thickBot="1" x14ac:dyDescent="0.3">
      <c r="A19" s="263"/>
      <c r="B19" s="137"/>
      <c r="C19" s="138"/>
      <c r="D19" s="139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2" t="str">
        <f t="shared" si="0"/>
        <v/>
      </c>
      <c r="U19" s="239"/>
      <c r="V19" s="78"/>
      <c r="W19" s="44" t="s">
        <v>12</v>
      </c>
      <c r="X19" s="45"/>
      <c r="Y19" s="45"/>
      <c r="Z19" s="46"/>
      <c r="AA19" s="47"/>
      <c r="AB19" s="48"/>
      <c r="AC19" s="115" t="str">
        <f>TEXT(IF($E17="","",(IF($E18="",T17/(15-(COUNTIF($E17:$S17,""))),(IF($E19="",(T17+T18)/(30-(COUNTIF($E17:$S17,"")+COUNTIF($E18:$S18,""))), (T17+T18+T19)/(45-(COUNTIF($E17:$S17,"")+COUNTIF($E18:$S18,"")+COUNTIF($E19:$S19,"")))))))),"0,00")</f>
        <v>0,00</v>
      </c>
    </row>
    <row r="20" spans="1:29" ht="15.75" x14ac:dyDescent="0.25">
      <c r="A20" s="204"/>
      <c r="B20" s="140"/>
      <c r="C20" s="141"/>
      <c r="D20" s="142" t="s">
        <v>24</v>
      </c>
      <c r="E20" s="73">
        <v>1</v>
      </c>
      <c r="F20" s="59">
        <v>5</v>
      </c>
      <c r="G20" s="59">
        <v>0</v>
      </c>
      <c r="H20" s="59">
        <v>0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60">
        <f>IF(E20="","",SUM(E20:S20)+(COUNTIF(E20:S20,"5*")*5))</f>
        <v>6</v>
      </c>
      <c r="U20" s="237" t="s">
        <v>63</v>
      </c>
      <c r="V20" s="61">
        <f>SUM(T20:T23)+IF(ISNUMBER(U20),U20,0)+IF(ISNUMBER(U22),U22,0)+IF(ISNUMBER(U23),U23,0)</f>
        <v>10</v>
      </c>
      <c r="W20" s="50">
        <f>COUNTIF($E20:$S20,0)+COUNTIF($E21:$S21,0)+COUNTIF($E22:$S22,0)+COUNTIF($E23:$S23,0)</f>
        <v>7</v>
      </c>
      <c r="X20" s="50">
        <f>COUNTIF($E20:$S20,1)+COUNTIF($E21:$S21,1)+COUNTIF($E22:$S22,1)+COUNTIF($E23:$S23,1)</f>
        <v>3</v>
      </c>
      <c r="Y20" s="50">
        <f>COUNTIF($E20:$S20,2)+COUNTIF($E21:$S21,2)+COUNTIF($E22:$S22,2)+COUNTIF($E23:$S23,2)</f>
        <v>1</v>
      </c>
      <c r="Z20" s="50">
        <f>COUNTIF($E20:$S20,3)+COUNTIF($E21:$S21,3)+COUNTIF($E22:$S22,3)+COUNTIF($E23:$S23,3)</f>
        <v>0</v>
      </c>
      <c r="AA20" s="50">
        <f>COUNTIF($E20:$S20,5)+COUNTIF($E21:$S21,5)+COUNTIF($E22:$S22,5)+COUNTIF($E23:$S23,5)</f>
        <v>1</v>
      </c>
      <c r="AB20" s="51">
        <f>COUNTIF($E20:$S20,"5*")+COUNTIF($E21:$S21,"5*")+COUNTIF($E22:$S22,"5*")</f>
        <v>0</v>
      </c>
      <c r="AC20" s="112">
        <f>COUNTIF($E20:$S20,20)+COUNTIF($E21:$S21,20)+COUNTIF($E22:$S22,20)</f>
        <v>0</v>
      </c>
    </row>
    <row r="21" spans="1:29" ht="16.5" thickBot="1" x14ac:dyDescent="0.3">
      <c r="A21" s="261" t="s">
        <v>7</v>
      </c>
      <c r="B21" s="134"/>
      <c r="C21" s="135"/>
      <c r="D21" s="136"/>
      <c r="E21" s="62">
        <v>1</v>
      </c>
      <c r="F21" s="53">
        <v>0</v>
      </c>
      <c r="G21" s="53">
        <v>0</v>
      </c>
      <c r="H21" s="53">
        <v>0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4">
        <f>IF(E21="","",SUM(E21:S21)+(COUNTIF(E21:S21,"5*")*5))</f>
        <v>1</v>
      </c>
      <c r="U21" s="238"/>
      <c r="V21" s="55"/>
      <c r="W21" s="56"/>
      <c r="X21" s="56"/>
      <c r="Y21" s="56"/>
      <c r="Z21" s="56"/>
      <c r="AA21" s="56"/>
      <c r="AB21" s="57"/>
      <c r="AC21" s="113"/>
    </row>
    <row r="22" spans="1:29" ht="16.5" thickBot="1" x14ac:dyDescent="0.3">
      <c r="A22" s="262"/>
      <c r="B22" s="205">
        <v>314</v>
      </c>
      <c r="C22" s="206" t="s">
        <v>59</v>
      </c>
      <c r="D22" s="206" t="s">
        <v>104</v>
      </c>
      <c r="E22" s="74">
        <v>0</v>
      </c>
      <c r="F22" s="75">
        <v>0</v>
      </c>
      <c r="G22" s="75">
        <v>2</v>
      </c>
      <c r="H22" s="75">
        <v>1</v>
      </c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6">
        <f>IF(E22="","",SUM(E22:S22)+(COUNTIF(E22:S22,"5*")*5))</f>
        <v>3</v>
      </c>
      <c r="U22" s="238"/>
      <c r="V22" s="77"/>
      <c r="W22" s="39" t="s">
        <v>3</v>
      </c>
      <c r="X22" s="40"/>
      <c r="Y22" s="40"/>
      <c r="Z22" s="41"/>
      <c r="AA22" s="41"/>
      <c r="AB22" s="42"/>
      <c r="AC22" s="114" t="str">
        <f>TEXT( (V23-V22+0.00000000000001),"[hh].mm.ss")</f>
        <v>00.00.00</v>
      </c>
    </row>
    <row r="23" spans="1:29" ht="16.5" thickBot="1" x14ac:dyDescent="0.3">
      <c r="A23" s="263"/>
      <c r="B23" s="137"/>
      <c r="C23" s="138"/>
      <c r="D23" s="139"/>
      <c r="E23" s="70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 t="str">
        <f>IF(E23="","",SUM(E23:S23)+(COUNTIF(E23:S23,"5*")*5))</f>
        <v/>
      </c>
      <c r="U23" s="239"/>
      <c r="V23" s="78"/>
      <c r="W23" s="44" t="s">
        <v>12</v>
      </c>
      <c r="X23" s="45"/>
      <c r="Y23" s="45"/>
      <c r="Z23" s="46"/>
      <c r="AA23" s="47"/>
      <c r="AB23" s="48"/>
      <c r="AC23" s="115" t="str">
        <f>TEXT(IF($E21="","",(IF($E22="",T21/(15-(COUNTIF($E21:$S21,""))),(IF($E23="",(T21+T22)/(30-(COUNTIF($E21:$S21,"")+COUNTIF($E22:$S22,""))), (T21+T22+T23)/(45-(COUNTIF($E21:$S21,"")+COUNTIF($E22:$S22,"")+COUNTIF($E23:$S23,"")))))))),"0,00")</f>
        <v>0,50</v>
      </c>
    </row>
    <row r="24" spans="1:29" ht="15.75" x14ac:dyDescent="0.25">
      <c r="A24" s="204"/>
      <c r="B24" s="140"/>
      <c r="C24" s="141"/>
      <c r="D24" s="142" t="s">
        <v>24</v>
      </c>
      <c r="E24" s="73">
        <v>5</v>
      </c>
      <c r="F24" s="59">
        <v>5</v>
      </c>
      <c r="G24" s="59">
        <v>3</v>
      </c>
      <c r="H24" s="59">
        <v>2</v>
      </c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0">
        <f t="shared" si="0"/>
        <v>15</v>
      </c>
      <c r="U24" s="237" t="s">
        <v>64</v>
      </c>
      <c r="V24" s="61">
        <f>SUM(T24:T27)+IF(ISNUMBER(U24),U24,0)+IF(ISNUMBER(U26),U26,0)+IF(ISNUMBER(U27),U27,0)</f>
        <v>30</v>
      </c>
      <c r="W24" s="50">
        <f>COUNTIF($E24:$S24,0)+COUNTIF($E25:$S25,0)+COUNTIF($E26:$S26,0)+COUNTIF($E27:$S27,0)</f>
        <v>1</v>
      </c>
      <c r="X24" s="50">
        <f>COUNTIF($E24:$S24,1)+COUNTIF($E25:$S25,1)+COUNTIF($E26:$S26,1)+COUNTIF($E27:$S27,1)</f>
        <v>3</v>
      </c>
      <c r="Y24" s="50">
        <f>COUNTIF($E24:$S24,2)+COUNTIF($E25:$S25,2)+COUNTIF($E26:$S26,2)+COUNTIF($E27:$S27,2)</f>
        <v>3</v>
      </c>
      <c r="Z24" s="50">
        <f>COUNTIF($E24:$S24,3)+COUNTIF($E25:$S25,3)+COUNTIF($E26:$S26,3)+COUNTIF($E27:$S27,3)</f>
        <v>2</v>
      </c>
      <c r="AA24" s="50">
        <f>COUNTIF($E24:$S24,5)+COUNTIF($E25:$S25,5)+COUNTIF($E26:$S26,5)+COUNTIF($E27:$S27,5)</f>
        <v>3</v>
      </c>
      <c r="AB24" s="51">
        <f>COUNTIF($E24:$S24,"5*")+COUNTIF($E25:$S25,"5*")+COUNTIF($E26:$S26,"5*")</f>
        <v>0</v>
      </c>
      <c r="AC24" s="112">
        <f>COUNTIF($E24:$S24,20)+COUNTIF($E25:$S25,20)+COUNTIF($E26:$S26,20)</f>
        <v>0</v>
      </c>
    </row>
    <row r="25" spans="1:29" ht="16.5" thickBot="1" x14ac:dyDescent="0.3">
      <c r="A25" s="261" t="s">
        <v>7</v>
      </c>
      <c r="B25" s="134"/>
      <c r="C25" s="135"/>
      <c r="D25" s="136"/>
      <c r="E25" s="62">
        <v>5</v>
      </c>
      <c r="F25" s="53">
        <v>3</v>
      </c>
      <c r="G25" s="53">
        <v>2</v>
      </c>
      <c r="H25" s="53">
        <v>1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4">
        <f t="shared" si="0"/>
        <v>11</v>
      </c>
      <c r="U25" s="238"/>
      <c r="V25" s="55"/>
      <c r="W25" s="56"/>
      <c r="X25" s="56"/>
      <c r="Y25" s="56"/>
      <c r="Z25" s="56"/>
      <c r="AA25" s="56"/>
      <c r="AB25" s="57"/>
      <c r="AC25" s="113"/>
    </row>
    <row r="26" spans="1:29" ht="16.5" thickBot="1" x14ac:dyDescent="0.3">
      <c r="A26" s="262"/>
      <c r="B26" s="205">
        <v>311</v>
      </c>
      <c r="C26" s="206" t="s">
        <v>54</v>
      </c>
      <c r="D26" s="206" t="s">
        <v>55</v>
      </c>
      <c r="E26" s="74">
        <v>1</v>
      </c>
      <c r="F26" s="75">
        <v>1</v>
      </c>
      <c r="G26" s="75">
        <v>0</v>
      </c>
      <c r="H26" s="75">
        <v>2</v>
      </c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6">
        <f t="shared" si="0"/>
        <v>4</v>
      </c>
      <c r="U26" s="238"/>
      <c r="V26" s="77"/>
      <c r="W26" s="39" t="s">
        <v>3</v>
      </c>
      <c r="X26" s="40"/>
      <c r="Y26" s="40"/>
      <c r="Z26" s="41"/>
      <c r="AA26" s="41"/>
      <c r="AB26" s="42"/>
      <c r="AC26" s="114" t="str">
        <f>TEXT( (V27-V26+0.00000000000001),"[hh].mm.ss")</f>
        <v>00.00.00</v>
      </c>
    </row>
    <row r="27" spans="1:29" ht="16.5" thickBot="1" x14ac:dyDescent="0.3">
      <c r="A27" s="263"/>
      <c r="B27" s="137"/>
      <c r="C27" s="138"/>
      <c r="D27" s="139"/>
      <c r="E27" s="70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 t="str">
        <f t="shared" si="0"/>
        <v/>
      </c>
      <c r="U27" s="239"/>
      <c r="V27" s="78"/>
      <c r="W27" s="44" t="s">
        <v>12</v>
      </c>
      <c r="X27" s="45"/>
      <c r="Y27" s="45"/>
      <c r="Z27" s="46"/>
      <c r="AA27" s="47"/>
      <c r="AB27" s="48"/>
      <c r="AC27" s="115" t="str">
        <f>TEXT(IF($E25="","",(IF($E26="",T25/(15-(COUNTIF($E25:$S25,""))),(IF($E27="",(T25+T26)/(30-(COUNTIF($E25:$S25,"")+COUNTIF($E26:$S26,""))), (T25+T26+T27)/(45-(COUNTIF($E25:$S25,"")+COUNTIF($E26:$S26,"")+COUNTIF($E27:$S27,"")))))))),"0,00")</f>
        <v>1,88</v>
      </c>
    </row>
    <row r="28" spans="1:29" ht="15.75" x14ac:dyDescent="0.25">
      <c r="A28" s="204"/>
      <c r="B28" s="140"/>
      <c r="C28" s="141"/>
      <c r="D28" s="142" t="s">
        <v>24</v>
      </c>
      <c r="E28" s="73">
        <v>5</v>
      </c>
      <c r="F28" s="59">
        <v>3</v>
      </c>
      <c r="G28" s="59">
        <v>3</v>
      </c>
      <c r="H28" s="59">
        <v>3</v>
      </c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0">
        <f t="shared" si="0"/>
        <v>14</v>
      </c>
      <c r="U28" s="237" t="s">
        <v>65</v>
      </c>
      <c r="V28" s="61">
        <f>SUM(T28:T31)+IF(ISNUMBER(U28),U28,0)+IF(ISNUMBER(U30),U30,0)+IF(ISNUMBER(U31),U31,0)</f>
        <v>36</v>
      </c>
      <c r="W28" s="50">
        <f>COUNTIF($E28:$S28,0)+COUNTIF($E29:$S29,0)+COUNTIF($E30:$S30,0)+COUNTIF($E31:$S31,0)</f>
        <v>0</v>
      </c>
      <c r="X28" s="50">
        <f>COUNTIF($E28:$S28,1)+COUNTIF($E29:$S29,1)+COUNTIF($E30:$S30,1)+COUNTIF($E31:$S31,1)</f>
        <v>1</v>
      </c>
      <c r="Y28" s="50">
        <f>COUNTIF($E28:$S28,2)+COUNTIF($E29:$S29,2)+COUNTIF($E30:$S30,2)+COUNTIF($E31:$S31,2)</f>
        <v>2</v>
      </c>
      <c r="Z28" s="50">
        <f>COUNTIF($E28:$S28,3)+COUNTIF($E29:$S29,3)+COUNTIF($E30:$S30,3)+COUNTIF($E31:$S31,3)</f>
        <v>7</v>
      </c>
      <c r="AA28" s="50">
        <f>COUNTIF($E28:$S28,5)+COUNTIF($E29:$S29,5)+COUNTIF($E30:$S30,5)+COUNTIF($E31:$S31,5)</f>
        <v>2</v>
      </c>
      <c r="AB28" s="51">
        <f>COUNTIF($E28:$S28,"5*")+COUNTIF($E29:$S29,"5*")+COUNTIF($E30:$S30,"5*")</f>
        <v>0</v>
      </c>
      <c r="AC28" s="112">
        <f>COUNTIF($E28:$S28,20)+COUNTIF($E29:$S29,20)+COUNTIF($E30:$S30,20)</f>
        <v>0</v>
      </c>
    </row>
    <row r="29" spans="1:29" ht="16.5" thickBot="1" x14ac:dyDescent="0.3">
      <c r="A29" s="261" t="s">
        <v>7</v>
      </c>
      <c r="B29" s="134"/>
      <c r="C29" s="135"/>
      <c r="D29" s="136"/>
      <c r="E29" s="62">
        <v>3</v>
      </c>
      <c r="F29" s="53">
        <v>2</v>
      </c>
      <c r="G29" s="53">
        <v>3</v>
      </c>
      <c r="H29" s="53">
        <v>5</v>
      </c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4">
        <f t="shared" si="0"/>
        <v>13</v>
      </c>
      <c r="U29" s="238"/>
      <c r="V29" s="55"/>
      <c r="W29" s="56"/>
      <c r="X29" s="56"/>
      <c r="Y29" s="56"/>
      <c r="Z29" s="56"/>
      <c r="AA29" s="56"/>
      <c r="AB29" s="57"/>
      <c r="AC29" s="113"/>
    </row>
    <row r="30" spans="1:29" ht="16.5" thickBot="1" x14ac:dyDescent="0.3">
      <c r="A30" s="262"/>
      <c r="B30" s="205">
        <v>312</v>
      </c>
      <c r="C30" s="206" t="s">
        <v>56</v>
      </c>
      <c r="D30" s="206" t="s">
        <v>34</v>
      </c>
      <c r="E30" s="74">
        <v>3</v>
      </c>
      <c r="F30" s="75">
        <v>1</v>
      </c>
      <c r="G30" s="75">
        <v>2</v>
      </c>
      <c r="H30" s="75">
        <v>3</v>
      </c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6">
        <f t="shared" si="0"/>
        <v>9</v>
      </c>
      <c r="U30" s="238"/>
      <c r="V30" s="77"/>
      <c r="W30" s="39" t="s">
        <v>3</v>
      </c>
      <c r="X30" s="40"/>
      <c r="Y30" s="40"/>
      <c r="Z30" s="41"/>
      <c r="AA30" s="41"/>
      <c r="AB30" s="42"/>
      <c r="AC30" s="114" t="str">
        <f>TEXT( (V31-V30+0.00000000000001),"[hh].mm.ss")</f>
        <v>00.00.00</v>
      </c>
    </row>
    <row r="31" spans="1:29" ht="16.5" thickBot="1" x14ac:dyDescent="0.3">
      <c r="A31" s="263"/>
      <c r="B31" s="137"/>
      <c r="C31" s="138"/>
      <c r="D31" s="139"/>
      <c r="E31" s="79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1" t="str">
        <f t="shared" si="0"/>
        <v/>
      </c>
      <c r="U31" s="239"/>
      <c r="V31" s="82"/>
      <c r="W31" s="44" t="s">
        <v>12</v>
      </c>
      <c r="X31" s="45"/>
      <c r="Y31" s="45"/>
      <c r="Z31" s="46"/>
      <c r="AA31" s="47"/>
      <c r="AB31" s="48"/>
      <c r="AC31" s="115" t="str">
        <f>TEXT(IF($E29="","",(IF($E30="",T29/(15-(COUNTIF($E29:$S29,""))),(IF($E31="",(T29+T30)/(30-(COUNTIF($E29:$S29,"")+COUNTIF($E30:$S30,""))), (T29+T30+T31)/(45-(COUNTIF($E29:$S29,"")+COUNTIF($E30:$S30,"")+COUNTIF($E31:$S31,"")))))))),"0,00")</f>
        <v>2,75</v>
      </c>
    </row>
    <row r="32" spans="1:29" ht="15" customHeight="1" x14ac:dyDescent="0.25">
      <c r="A32" s="204"/>
      <c r="B32" s="140"/>
      <c r="C32" s="141"/>
      <c r="D32" s="142" t="s">
        <v>24</v>
      </c>
      <c r="E32" s="73">
        <v>5</v>
      </c>
      <c r="F32" s="59">
        <v>5</v>
      </c>
      <c r="G32" s="59">
        <v>5</v>
      </c>
      <c r="H32" s="59">
        <v>0</v>
      </c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0">
        <f>IF(E32="","",SUM(E32:S32)+(COUNTIF(E32:S32,"5*")*5))</f>
        <v>15</v>
      </c>
      <c r="U32" s="258" t="s">
        <v>66</v>
      </c>
      <c r="V32" s="61">
        <f>SUM(T32:T35)+IF(ISNUMBER(U32),U32,0)+IF(ISNUMBER(U34),U34,0)+IF(ISNUMBER(U35),U35,0)</f>
        <v>45</v>
      </c>
      <c r="W32" s="50">
        <f>COUNTIF($E32:$S32,0)+COUNTIF($E33:$S33,0)+COUNTIF($E34:$S34,0)+COUNTIF($E35:$S35,0)</f>
        <v>3</v>
      </c>
      <c r="X32" s="50">
        <f>COUNTIF($E32:$S32,1)+COUNTIF($E33:$S33,1)+COUNTIF($E34:$S34,1)+COUNTIF($E35:$S35,1)</f>
        <v>0</v>
      </c>
      <c r="Y32" s="50">
        <f>COUNTIF($E32:$S32,2)+COUNTIF($E33:$S33,2)+COUNTIF($E34:$S34,2)+COUNTIF($E35:$S35,2)</f>
        <v>0</v>
      </c>
      <c r="Z32" s="50">
        <f>COUNTIF($E32:$S32,3)+COUNTIF($E33:$S33,3)+COUNTIF($E34:$S34,3)+COUNTIF($E35:$S35,3)</f>
        <v>0</v>
      </c>
      <c r="AA32" s="50">
        <f>COUNTIF($E32:$S32,5)+COUNTIF($E33:$S33,5)+COUNTIF($E34:$S34,5)+COUNTIF($E35:$S35,5)</f>
        <v>9</v>
      </c>
      <c r="AB32" s="51">
        <f>COUNTIF($E32:$S32,"5*")+COUNTIF($E33:$S33,"5*")+COUNTIF($E34:$S34,"5*")</f>
        <v>0</v>
      </c>
      <c r="AC32" s="112">
        <f>COUNTIF($E32:$S32,20)+COUNTIF($E33:$S33,20)+COUNTIF($E34:$S34,20)</f>
        <v>0</v>
      </c>
    </row>
    <row r="33" spans="1:29" ht="15.75" customHeight="1" thickBot="1" x14ac:dyDescent="0.3">
      <c r="A33" s="261" t="s">
        <v>7</v>
      </c>
      <c r="B33" s="134"/>
      <c r="C33" s="135"/>
      <c r="D33" s="136"/>
      <c r="E33" s="62">
        <v>5</v>
      </c>
      <c r="F33" s="53">
        <v>5</v>
      </c>
      <c r="G33" s="53">
        <v>5</v>
      </c>
      <c r="H33" s="53">
        <v>0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4">
        <f>IF(E33="","",SUM(E33:S33)+(COUNTIF(E33:S33,"5*")*5))</f>
        <v>15</v>
      </c>
      <c r="U33" s="259"/>
      <c r="V33" s="55"/>
      <c r="W33" s="56"/>
      <c r="X33" s="56"/>
      <c r="Y33" s="56"/>
      <c r="Z33" s="56"/>
      <c r="AA33" s="56"/>
      <c r="AB33" s="57"/>
      <c r="AC33" s="113"/>
    </row>
    <row r="34" spans="1:29" ht="16.5" customHeight="1" thickBot="1" x14ac:dyDescent="0.3">
      <c r="A34" s="262"/>
      <c r="B34" s="205">
        <v>300</v>
      </c>
      <c r="C34" s="206" t="s">
        <v>50</v>
      </c>
      <c r="D34" s="206" t="s">
        <v>51</v>
      </c>
      <c r="E34" s="74">
        <v>5</v>
      </c>
      <c r="F34" s="128">
        <v>5</v>
      </c>
      <c r="G34" s="128">
        <v>5</v>
      </c>
      <c r="H34" s="128">
        <v>0</v>
      </c>
      <c r="I34" s="128"/>
      <c r="J34" s="128"/>
      <c r="K34" s="128"/>
      <c r="L34" s="128"/>
      <c r="M34" s="128"/>
      <c r="N34" s="128"/>
      <c r="O34" s="128"/>
      <c r="P34" s="75"/>
      <c r="Q34" s="75"/>
      <c r="R34" s="75"/>
      <c r="S34" s="75"/>
      <c r="T34" s="76">
        <f>IF(E34="","",SUM(E34:S34)+(COUNTIF(E34:S34,"5*")*5))</f>
        <v>15</v>
      </c>
      <c r="U34" s="259"/>
      <c r="V34" s="77"/>
      <c r="W34" s="39" t="s">
        <v>3</v>
      </c>
      <c r="X34" s="40"/>
      <c r="Y34" s="40"/>
      <c r="Z34" s="41"/>
      <c r="AA34" s="41"/>
      <c r="AB34" s="42"/>
      <c r="AC34" s="114" t="str">
        <f>TEXT( (V35-V34+0.00000000000001),"[hh].mm.ss")</f>
        <v>00.00.00</v>
      </c>
    </row>
    <row r="35" spans="1:29" ht="16.5" customHeight="1" thickBot="1" x14ac:dyDescent="0.3">
      <c r="A35" s="263"/>
      <c r="B35" s="137"/>
      <c r="C35" s="138"/>
      <c r="D35" s="139"/>
      <c r="E35" s="79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1" t="str">
        <f>IF(E35="","",SUM(E35:S35)+(COUNTIF(E35:S35,"5*")*5))</f>
        <v/>
      </c>
      <c r="U35" s="260"/>
      <c r="V35" s="82"/>
      <c r="W35" s="44" t="s">
        <v>12</v>
      </c>
      <c r="X35" s="45"/>
      <c r="Y35" s="45"/>
      <c r="Z35" s="46"/>
      <c r="AA35" s="47"/>
      <c r="AB35" s="48"/>
      <c r="AC35" s="115" t="str">
        <f>TEXT(IF($E33="","",(IF($E34="",T33/(15-(COUNTIF($E33:$S33,""))),(IF($E35="",(T33+T34)/(30-(COUNTIF($E33:$S33,"")+COUNTIF($E34:$S34,""))), (T33+T34+T35)/(45-(COUNTIF($E33:$S33,"")+COUNTIF($E34:$S34,"")+COUNTIF($E35:$S35,"")))))))),"0,00")</f>
        <v>3,75</v>
      </c>
    </row>
    <row r="39" spans="1:29" ht="13.5" thickBot="1" x14ac:dyDescent="0.25"/>
    <row r="40" spans="1:29" ht="15" x14ac:dyDescent="0.25">
      <c r="A40" s="63"/>
      <c r="B40" s="98"/>
      <c r="C40" s="99"/>
      <c r="D40" s="100"/>
      <c r="E40" s="73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/>
      <c r="L40" s="59"/>
      <c r="M40" s="59"/>
      <c r="N40" s="59"/>
      <c r="O40" s="59"/>
      <c r="P40" s="59"/>
      <c r="Q40" s="59"/>
      <c r="R40" s="59"/>
      <c r="S40" s="59"/>
      <c r="T40" s="60">
        <f t="shared" si="0"/>
        <v>0</v>
      </c>
      <c r="U40" s="264"/>
      <c r="V40" s="61">
        <f>SUM(T40:T43)+IF(ISNUMBER(U40),U40,0)+IF(ISNUMBER(U42),U42,0)+IF(ISNUMBER(U43),U43,0)</f>
        <v>0</v>
      </c>
      <c r="W40" s="50">
        <f>COUNTIF($E40:$S40,0)+COUNTIF($E41:$S41,0)+COUNTIF($E42:$S42,0)+COUNTIF($E43:$S43,0)</f>
        <v>24</v>
      </c>
      <c r="X40" s="50">
        <f>COUNTIF($E40:$S40,1)+COUNTIF($E41:$S41,1)+COUNTIF($E42:$S42,1)+COUNTIF($E43:$S43,1)</f>
        <v>0</v>
      </c>
      <c r="Y40" s="50">
        <f>COUNTIF($E40:$S40,2)+COUNTIF($E41:$S41,2)+COUNTIF($E42:$S42,2)+COUNTIF($E43:$S43,2)</f>
        <v>0</v>
      </c>
      <c r="Z40" s="50">
        <f>COUNTIF($E40:$S40,3)+COUNTIF($E41:$S41,3)+COUNTIF($E42:$S42,3)+COUNTIF($E43:$S43,3)</f>
        <v>0</v>
      </c>
      <c r="AA40" s="50">
        <f>COUNTIF($E40:$S40,5)+COUNTIF($E41:$S41,5)+COUNTIF($E42:$S42,5)+COUNTIF($E43:$S43,5)</f>
        <v>0</v>
      </c>
      <c r="AB40" s="51">
        <f>COUNTIF($E40:$S40,"5*")+COUNTIF($E41:$S41,"5*")+COUNTIF($E42:$S42,"5*")</f>
        <v>0</v>
      </c>
      <c r="AC40" s="52">
        <f>COUNTIF($E40:$S40,20)+COUNTIF($E41:$S41,20)+COUNTIF($E42:$S42,20)</f>
        <v>0</v>
      </c>
    </row>
    <row r="41" spans="1:29" ht="15.75" thickBot="1" x14ac:dyDescent="0.3">
      <c r="A41" s="64"/>
      <c r="B41" s="101"/>
      <c r="C41" s="102"/>
      <c r="D41" s="103"/>
      <c r="E41" s="62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/>
      <c r="L41" s="53"/>
      <c r="M41" s="53"/>
      <c r="N41" s="53"/>
      <c r="O41" s="53"/>
      <c r="P41" s="53"/>
      <c r="Q41" s="53"/>
      <c r="R41" s="53"/>
      <c r="S41" s="53"/>
      <c r="T41" s="54">
        <f t="shared" si="0"/>
        <v>0</v>
      </c>
      <c r="U41" s="265"/>
      <c r="V41" s="55"/>
      <c r="W41" s="56"/>
      <c r="X41" s="56"/>
      <c r="Y41" s="56"/>
      <c r="Z41" s="56"/>
      <c r="AA41" s="56"/>
      <c r="AB41" s="57"/>
      <c r="AC41" s="58"/>
    </row>
    <row r="42" spans="1:29" ht="16.5" thickBot="1" x14ac:dyDescent="0.3">
      <c r="A42" s="65"/>
      <c r="B42" s="101"/>
      <c r="C42" s="102"/>
      <c r="D42" s="103"/>
      <c r="E42" s="74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/>
      <c r="L42" s="75"/>
      <c r="M42" s="75"/>
      <c r="N42" s="75"/>
      <c r="O42" s="75"/>
      <c r="P42" s="75"/>
      <c r="Q42" s="75"/>
      <c r="R42" s="75"/>
      <c r="S42" s="75"/>
      <c r="T42" s="76">
        <f t="shared" si="0"/>
        <v>0</v>
      </c>
      <c r="U42" s="265"/>
      <c r="V42" s="77"/>
      <c r="W42" s="39" t="s">
        <v>3</v>
      </c>
      <c r="X42" s="40"/>
      <c r="Y42" s="40"/>
      <c r="Z42" s="41"/>
      <c r="AA42" s="41"/>
      <c r="AB42" s="42"/>
      <c r="AC42" s="43" t="str">
        <f>TEXT( (V43-V42+0.00000000000001),"[hh].mm.ss")</f>
        <v>00.00.00</v>
      </c>
    </row>
    <row r="43" spans="1:29" ht="16.5" thickBot="1" x14ac:dyDescent="0.3">
      <c r="A43" s="66"/>
      <c r="B43" s="104"/>
      <c r="C43" s="105"/>
      <c r="D43" s="106"/>
      <c r="E43" s="70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/>
      <c r="L43" s="71"/>
      <c r="M43" s="71"/>
      <c r="N43" s="71"/>
      <c r="O43" s="71"/>
      <c r="P43" s="71"/>
      <c r="Q43" s="71"/>
      <c r="R43" s="71"/>
      <c r="S43" s="71"/>
      <c r="T43" s="72">
        <f t="shared" si="0"/>
        <v>0</v>
      </c>
      <c r="U43" s="266"/>
      <c r="V43" s="78"/>
      <c r="W43" s="44" t="s">
        <v>12</v>
      </c>
      <c r="X43" s="45"/>
      <c r="Y43" s="45"/>
      <c r="Z43" s="46"/>
      <c r="AA43" s="47"/>
      <c r="AB43" s="48"/>
      <c r="AC43" s="49" t="str">
        <f>TEXT(IF($E41="","",(IF($E42="",T41/(15-(COUNTIF($E41:$S41,""))),(IF($E43="",(T41+T42)/(30-(COUNTIF($E41:$S41,"")+COUNTIF($E42:$S42,""))), (T41+T42+T43)/(45-(COUNTIF($E41:$S41,"")+COUNTIF($E42:$S42,"")+COUNTIF($E43:$S43,"")))))))),"0,00")</f>
        <v>0,00</v>
      </c>
    </row>
    <row r="44" spans="1:29" ht="15" x14ac:dyDescent="0.25">
      <c r="A44" s="63"/>
      <c r="B44" s="98"/>
      <c r="C44" s="99"/>
      <c r="D44" s="100"/>
      <c r="E44" s="73">
        <v>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/>
      <c r="L44" s="59"/>
      <c r="M44" s="59"/>
      <c r="N44" s="59"/>
      <c r="O44" s="59"/>
      <c r="P44" s="59"/>
      <c r="Q44" s="59"/>
      <c r="R44" s="59"/>
      <c r="S44" s="59"/>
      <c r="T44" s="60">
        <f t="shared" si="0"/>
        <v>0</v>
      </c>
      <c r="U44" s="264"/>
      <c r="V44" s="61">
        <f>SUM(T44:T47)+IF(ISNUMBER(U44),U44,0)+IF(ISNUMBER(U46),U46,0)+IF(ISNUMBER(U47),U47,0)</f>
        <v>0</v>
      </c>
      <c r="W44" s="50">
        <f>COUNTIF($E44:$S44,0)+COUNTIF($E45:$S45,0)+COUNTIF($E46:$S46,0)+COUNTIF($E47:$S47,0)</f>
        <v>24</v>
      </c>
      <c r="X44" s="50">
        <f>COUNTIF($E44:$S44,1)+COUNTIF($E45:$S45,1)+COUNTIF($E46:$S46,1)+COUNTIF($E47:$S47,1)</f>
        <v>0</v>
      </c>
      <c r="Y44" s="50">
        <f>COUNTIF($E44:$S44,2)+COUNTIF($E45:$S45,2)+COUNTIF($E46:$S46,2)+COUNTIF($E47:$S47,2)</f>
        <v>0</v>
      </c>
      <c r="Z44" s="50">
        <f>COUNTIF($E44:$S44,3)+COUNTIF($E45:$S45,3)+COUNTIF($E46:$S46,3)+COUNTIF($E47:$S47,3)</f>
        <v>0</v>
      </c>
      <c r="AA44" s="50">
        <f>COUNTIF($E44:$S44,5)+COUNTIF($E45:$S45,5)+COUNTIF($E46:$S46,5)+COUNTIF($E47:$S47,5)</f>
        <v>0</v>
      </c>
      <c r="AB44" s="51">
        <f>COUNTIF($E44:$S44,"5*")+COUNTIF($E45:$S45,"5*")+COUNTIF($E46:$S46,"5*")</f>
        <v>0</v>
      </c>
      <c r="AC44" s="52">
        <f>COUNTIF($E44:$S44,20)+COUNTIF($E45:$S45,20)+COUNTIF($E46:$S46,20)</f>
        <v>0</v>
      </c>
    </row>
    <row r="45" spans="1:29" ht="15.75" thickBot="1" x14ac:dyDescent="0.3">
      <c r="A45" s="64"/>
      <c r="B45" s="101"/>
      <c r="C45" s="102"/>
      <c r="D45" s="103"/>
      <c r="E45" s="62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/>
      <c r="L45" s="53"/>
      <c r="M45" s="53"/>
      <c r="N45" s="53"/>
      <c r="O45" s="53"/>
      <c r="P45" s="53"/>
      <c r="Q45" s="53"/>
      <c r="R45" s="53"/>
      <c r="S45" s="53"/>
      <c r="T45" s="54">
        <f t="shared" si="0"/>
        <v>0</v>
      </c>
      <c r="U45" s="265"/>
      <c r="V45" s="55"/>
      <c r="W45" s="56"/>
      <c r="X45" s="56"/>
      <c r="Y45" s="56"/>
      <c r="Z45" s="56"/>
      <c r="AA45" s="56"/>
      <c r="AB45" s="57"/>
      <c r="AC45" s="58"/>
    </row>
    <row r="46" spans="1:29" ht="16.5" thickBot="1" x14ac:dyDescent="0.3">
      <c r="A46" s="65"/>
      <c r="B46" s="101"/>
      <c r="C46" s="102"/>
      <c r="D46" s="103"/>
      <c r="E46" s="74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/>
      <c r="L46" s="75"/>
      <c r="M46" s="75"/>
      <c r="N46" s="75"/>
      <c r="O46" s="75"/>
      <c r="P46" s="75"/>
      <c r="Q46" s="75"/>
      <c r="R46" s="75"/>
      <c r="S46" s="75"/>
      <c r="T46" s="76">
        <f t="shared" si="0"/>
        <v>0</v>
      </c>
      <c r="U46" s="265"/>
      <c r="V46" s="77"/>
      <c r="W46" s="39" t="s">
        <v>3</v>
      </c>
      <c r="X46" s="40"/>
      <c r="Y46" s="40"/>
      <c r="Z46" s="41"/>
      <c r="AA46" s="41"/>
      <c r="AB46" s="42"/>
      <c r="AC46" s="43" t="str">
        <f>TEXT( (V47-V46+0.00000000000001),"[hh].mm.ss")</f>
        <v>00.00.00</v>
      </c>
    </row>
    <row r="47" spans="1:29" ht="16.5" thickBot="1" x14ac:dyDescent="0.3">
      <c r="A47" s="66"/>
      <c r="B47" s="104"/>
      <c r="C47" s="105"/>
      <c r="D47" s="106"/>
      <c r="E47" s="70">
        <v>0</v>
      </c>
      <c r="F47" s="71">
        <v>0</v>
      </c>
      <c r="G47" s="71">
        <v>0</v>
      </c>
      <c r="H47" s="71">
        <v>0</v>
      </c>
      <c r="I47" s="71">
        <v>0</v>
      </c>
      <c r="J47" s="71">
        <v>0</v>
      </c>
      <c r="K47" s="71"/>
      <c r="L47" s="71"/>
      <c r="M47" s="71"/>
      <c r="N47" s="71"/>
      <c r="O47" s="71"/>
      <c r="P47" s="71"/>
      <c r="Q47" s="71"/>
      <c r="R47" s="71"/>
      <c r="S47" s="71"/>
      <c r="T47" s="72">
        <f t="shared" si="0"/>
        <v>0</v>
      </c>
      <c r="U47" s="266"/>
      <c r="V47" s="78"/>
      <c r="W47" s="44" t="s">
        <v>12</v>
      </c>
      <c r="X47" s="45"/>
      <c r="Y47" s="45"/>
      <c r="Z47" s="46"/>
      <c r="AA47" s="47"/>
      <c r="AB47" s="48"/>
      <c r="AC47" s="49" t="str">
        <f>TEXT(IF($E45="","",(IF($E46="",T45/(15-(COUNTIF($E45:$S45,""))),(IF($E47="",(T45+T46)/(30-(COUNTIF($E45:$S45,"")+COUNTIF($E46:$S46,""))), (T45+T46+T47)/(45-(COUNTIF($E45:$S45,"")+COUNTIF($E46:$S46,"")+COUNTIF($E47:$S47,"")))))))),"0,00")</f>
        <v>0,00</v>
      </c>
    </row>
    <row r="48" spans="1:29" ht="15" x14ac:dyDescent="0.25">
      <c r="A48" s="63"/>
      <c r="B48" s="98"/>
      <c r="C48" s="99"/>
      <c r="D48" s="100"/>
      <c r="E48" s="73">
        <v>0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  <c r="K48" s="59"/>
      <c r="L48" s="59"/>
      <c r="M48" s="59"/>
      <c r="N48" s="59"/>
      <c r="O48" s="59"/>
      <c r="P48" s="59"/>
      <c r="Q48" s="59"/>
      <c r="R48" s="59"/>
      <c r="S48" s="59"/>
      <c r="T48" s="60">
        <f t="shared" si="0"/>
        <v>0</v>
      </c>
      <c r="U48" s="264"/>
      <c r="V48" s="61">
        <f>SUM(T48:T51)+IF(ISNUMBER(U48),U48,0)+IF(ISNUMBER(U50),U50,0)+IF(ISNUMBER(U51),U51,0)</f>
        <v>0</v>
      </c>
      <c r="W48" s="50">
        <f>COUNTIF($E48:$S48,0)+COUNTIF($E49:$S49,0)+COUNTIF($E50:$S50,0)+COUNTIF($E51:$S51,0)</f>
        <v>24</v>
      </c>
      <c r="X48" s="50">
        <f>COUNTIF($E48:$S48,1)+COUNTIF($E49:$S49,1)+COUNTIF($E50:$S50,1)+COUNTIF($E51:$S51,1)</f>
        <v>0</v>
      </c>
      <c r="Y48" s="50">
        <f>COUNTIF($E48:$S48,2)+COUNTIF($E49:$S49,2)+COUNTIF($E50:$S50,2)+COUNTIF($E51:$S51,2)</f>
        <v>0</v>
      </c>
      <c r="Z48" s="50">
        <f>COUNTIF($E48:$S48,3)+COUNTIF($E49:$S49,3)+COUNTIF($E50:$S50,3)+COUNTIF($E51:$S51,3)</f>
        <v>0</v>
      </c>
      <c r="AA48" s="50">
        <f>COUNTIF($E48:$S48,5)+COUNTIF($E49:$S49,5)+COUNTIF($E50:$S50,5)+COUNTIF($E51:$S51,5)</f>
        <v>0</v>
      </c>
      <c r="AB48" s="51">
        <f>COUNTIF($E48:$S48,"5*")+COUNTIF($E49:$S49,"5*")+COUNTIF($E50:$S50,"5*")</f>
        <v>0</v>
      </c>
      <c r="AC48" s="52">
        <f>COUNTIF($E48:$S48,20)+COUNTIF($E49:$S49,20)+COUNTIF($E50:$S50,20)</f>
        <v>0</v>
      </c>
    </row>
    <row r="49" spans="1:29" ht="15.75" thickBot="1" x14ac:dyDescent="0.3">
      <c r="A49" s="64"/>
      <c r="B49" s="101"/>
      <c r="C49" s="102"/>
      <c r="D49" s="103"/>
      <c r="E49" s="62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/>
      <c r="L49" s="53"/>
      <c r="M49" s="53"/>
      <c r="N49" s="53"/>
      <c r="O49" s="53"/>
      <c r="P49" s="53"/>
      <c r="Q49" s="53"/>
      <c r="R49" s="53"/>
      <c r="S49" s="53"/>
      <c r="T49" s="54">
        <f t="shared" si="0"/>
        <v>0</v>
      </c>
      <c r="U49" s="265"/>
      <c r="V49" s="55"/>
      <c r="W49" s="56"/>
      <c r="X49" s="56"/>
      <c r="Y49" s="56"/>
      <c r="Z49" s="56"/>
      <c r="AA49" s="56"/>
      <c r="AB49" s="57"/>
      <c r="AC49" s="58"/>
    </row>
    <row r="50" spans="1:29" ht="16.5" thickBot="1" x14ac:dyDescent="0.3">
      <c r="A50" s="65"/>
      <c r="B50" s="101"/>
      <c r="C50" s="102"/>
      <c r="D50" s="103"/>
      <c r="E50" s="74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/>
      <c r="L50" s="75"/>
      <c r="M50" s="75"/>
      <c r="N50" s="75"/>
      <c r="O50" s="75"/>
      <c r="P50" s="75"/>
      <c r="Q50" s="75"/>
      <c r="R50" s="75"/>
      <c r="S50" s="75"/>
      <c r="T50" s="76">
        <f t="shared" si="0"/>
        <v>0</v>
      </c>
      <c r="U50" s="265"/>
      <c r="V50" s="77"/>
      <c r="W50" s="39" t="s">
        <v>3</v>
      </c>
      <c r="X50" s="40"/>
      <c r="Y50" s="40"/>
      <c r="Z50" s="41"/>
      <c r="AA50" s="41"/>
      <c r="AB50" s="42"/>
      <c r="AC50" s="43" t="str">
        <f>TEXT( (V51-V50+0.00000000000001),"[hh].mm.ss")</f>
        <v>00.00.00</v>
      </c>
    </row>
    <row r="51" spans="1:29" ht="16.5" thickBot="1" x14ac:dyDescent="0.3">
      <c r="A51" s="66"/>
      <c r="B51" s="104"/>
      <c r="C51" s="105"/>
      <c r="D51" s="106"/>
      <c r="E51" s="79">
        <v>0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0"/>
      <c r="L51" s="80"/>
      <c r="M51" s="80"/>
      <c r="N51" s="80"/>
      <c r="O51" s="80"/>
      <c r="P51" s="80"/>
      <c r="Q51" s="80"/>
      <c r="R51" s="80"/>
      <c r="S51" s="80"/>
      <c r="T51" s="81">
        <f t="shared" si="0"/>
        <v>0</v>
      </c>
      <c r="U51" s="266"/>
      <c r="V51" s="82"/>
      <c r="W51" s="44" t="s">
        <v>12</v>
      </c>
      <c r="X51" s="45"/>
      <c r="Y51" s="45"/>
      <c r="Z51" s="46"/>
      <c r="AA51" s="47"/>
      <c r="AB51" s="48"/>
      <c r="AC51" s="49" t="str">
        <f>TEXT(IF($E49="","",(IF($E50="",T49/(15-(COUNTIF($E49:$S49,""))),(IF($E51="",(T49+T50)/(30-(COUNTIF($E49:$S49,"")+COUNTIF($E50:$S50,""))), (T49+T50+T51)/(45-(COUNTIF($E49:$S49,"")+COUNTIF($E50:$S50,"")+COUNTIF($E51:$S51,"")))))))),"0,00")</f>
        <v>0,00</v>
      </c>
    </row>
  </sheetData>
  <mergeCells count="22">
    <mergeCell ref="A9:A11"/>
    <mergeCell ref="A21:A23"/>
    <mergeCell ref="U32:U35"/>
    <mergeCell ref="U28:U31"/>
    <mergeCell ref="U8:U11"/>
    <mergeCell ref="U20:U23"/>
    <mergeCell ref="A33:A35"/>
    <mergeCell ref="U40:U43"/>
    <mergeCell ref="U44:U47"/>
    <mergeCell ref="U48:U51"/>
    <mergeCell ref="U12:U15"/>
    <mergeCell ref="A13:A15"/>
    <mergeCell ref="U16:U19"/>
    <mergeCell ref="A17:A19"/>
    <mergeCell ref="U24:U27"/>
    <mergeCell ref="A25:A27"/>
    <mergeCell ref="A29:A31"/>
    <mergeCell ref="A1:C1"/>
    <mergeCell ref="D1:S1"/>
    <mergeCell ref="A2:C2"/>
    <mergeCell ref="D2:S2"/>
    <mergeCell ref="A3:AB3"/>
  </mergeCells>
  <pageMargins left="0.15748031496062992" right="0.15748031496062992" top="0.19685039370078741" bottom="0.23622047244094491" header="0.31496062992125984" footer="0.31496062992125984"/>
  <pageSetup paperSize="9" scale="85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7</vt:i4>
      </vt:variant>
    </vt:vector>
  </HeadingPairs>
  <TitlesOfParts>
    <vt:vector size="16" baseType="lpstr">
      <vt:lpstr>A1</vt:lpstr>
      <vt:lpstr>B1</vt:lpstr>
      <vt:lpstr>C1</vt:lpstr>
      <vt:lpstr>V1</vt:lpstr>
      <vt:lpstr>Cc1</vt:lpstr>
      <vt:lpstr>Hobby</vt:lpstr>
      <vt:lpstr>Ž1 -8rokov</vt:lpstr>
      <vt:lpstr>Ž1 +8rokov</vt:lpstr>
      <vt:lpstr>Hárok1</vt:lpstr>
      <vt:lpstr>'A1'!Oblasť_tlače</vt:lpstr>
      <vt:lpstr>'B1'!Oblasť_tlače</vt:lpstr>
      <vt:lpstr>'C1'!Oblasť_tlače</vt:lpstr>
      <vt:lpstr>Hobby!Oblasť_tlače</vt:lpstr>
      <vt:lpstr>'V1'!Oblasť_tlače</vt:lpstr>
      <vt:lpstr>'Ž1 +8rokov'!Oblasť_tlače</vt:lpstr>
      <vt:lpstr>'Ž1 -8rokov'!Oblasť_tlače</vt:lpstr>
    </vt:vector>
  </TitlesOfParts>
  <Company>SMS TRIAL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Trial</dc:creator>
  <cp:lastModifiedBy>SMF</cp:lastModifiedBy>
  <cp:lastPrinted>2017-07-04T12:56:12Z</cp:lastPrinted>
  <dcterms:created xsi:type="dcterms:W3CDTF">2004-07-16T18:28:11Z</dcterms:created>
  <dcterms:modified xsi:type="dcterms:W3CDTF">2017-07-06T08:35:14Z</dcterms:modified>
</cp:coreProperties>
</file>